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RANSPARENCIA\DOCUMENTACIÓN REQUERIDA\05-ECONOMIA PRESUP Y FINANCIERA\PRESUPUESTO\"/>
    </mc:Choice>
  </mc:AlternateContent>
  <workbookProtection workbookPassword="CF88" lockStructure="1"/>
  <bookViews>
    <workbookView xWindow="285" yWindow="165" windowWidth="18375" windowHeight="11235" tabRatio="871" activeTab="2"/>
  </bookViews>
  <sheets>
    <sheet name="Balance" sheetId="20" r:id="rId1"/>
    <sheet name="Pyg" sheetId="25" r:id="rId2"/>
    <sheet name="EFE" sheetId="27" r:id="rId3"/>
    <sheet name="EIG" sheetId="28" r:id="rId4"/>
    <sheet name="Hoja1" sheetId="29" r:id="rId5"/>
  </sheets>
  <definedNames>
    <definedName name="_xlnm.Print_Area" localSheetId="0">Balance!$A$1:$E$129</definedName>
    <definedName name="_xlnm.Print_Area" localSheetId="2">EFE!$A$1:$D$82</definedName>
    <definedName name="_xlnm.Print_Area" localSheetId="3">EIG!$A$1:$E$40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D80" i="27" l="1"/>
  <c r="E8" i="28" l="1"/>
  <c r="D8" i="28"/>
  <c r="D8" i="27"/>
  <c r="C8" i="27"/>
  <c r="E8" i="25"/>
  <c r="D8" i="25"/>
  <c r="C41" i="25" l="1"/>
  <c r="C35" i="25"/>
  <c r="B25" i="27" l="1"/>
  <c r="C9" i="27" l="1"/>
  <c r="D9" i="27"/>
  <c r="B9" i="27"/>
  <c r="D9" i="25"/>
  <c r="E9" i="25"/>
  <c r="C9" i="25"/>
  <c r="D9" i="28"/>
  <c r="E9" i="28"/>
  <c r="C9" i="28"/>
  <c r="D70" i="20"/>
  <c r="D63" i="20"/>
  <c r="D57" i="20"/>
  <c r="D49" i="20"/>
  <c r="D42" i="20"/>
  <c r="D33" i="20"/>
  <c r="D27" i="20"/>
  <c r="D24" i="20"/>
  <c r="D20" i="20"/>
  <c r="D13" i="20"/>
  <c r="D120" i="20"/>
  <c r="D113" i="20"/>
  <c r="D109" i="20"/>
  <c r="D98" i="20"/>
  <c r="D93" i="20"/>
  <c r="D87" i="20"/>
  <c r="D11" i="25"/>
  <c r="D16" i="25"/>
  <c r="D21" i="25"/>
  <c r="D24" i="25"/>
  <c r="D28" i="25"/>
  <c r="D33" i="25"/>
  <c r="D39" i="25"/>
  <c r="D44" i="25"/>
  <c r="D48" i="25"/>
  <c r="D51" i="25"/>
  <c r="C13" i="27"/>
  <c r="C25" i="27"/>
  <c r="C32" i="27"/>
  <c r="C40" i="27"/>
  <c r="C48" i="27"/>
  <c r="C58" i="27"/>
  <c r="C65" i="27"/>
  <c r="C70" i="27"/>
  <c r="C75" i="27"/>
  <c r="C11" i="25"/>
  <c r="C16" i="25"/>
  <c r="C21" i="25"/>
  <c r="C24" i="25"/>
  <c r="C28" i="25"/>
  <c r="C33" i="25"/>
  <c r="C39" i="25"/>
  <c r="C48" i="25"/>
  <c r="C51" i="25"/>
  <c r="C44" i="25"/>
  <c r="C13" i="20"/>
  <c r="C20" i="20"/>
  <c r="C33" i="20"/>
  <c r="C42" i="20"/>
  <c r="C49" i="20"/>
  <c r="C70" i="20"/>
  <c r="C93" i="20"/>
  <c r="C98" i="20"/>
  <c r="C109" i="20"/>
  <c r="C113" i="20"/>
  <c r="C120" i="20"/>
  <c r="B13" i="27"/>
  <c r="B32" i="27"/>
  <c r="B40" i="27"/>
  <c r="B48" i="27"/>
  <c r="B65" i="27"/>
  <c r="B70" i="27"/>
  <c r="E15" i="28"/>
  <c r="E23" i="28" s="1"/>
  <c r="D15" i="28"/>
  <c r="D23" i="28" s="1"/>
  <c r="E27" i="28"/>
  <c r="E33" i="28" s="1"/>
  <c r="D27" i="28"/>
  <c r="D33" i="28" s="1"/>
  <c r="C27" i="28"/>
  <c r="C33" i="28" s="1"/>
  <c r="C15" i="28"/>
  <c r="C23" i="28"/>
  <c r="D75" i="27"/>
  <c r="B75" i="27"/>
  <c r="D70" i="27"/>
  <c r="D65" i="27"/>
  <c r="D58" i="27"/>
  <c r="B58" i="27"/>
  <c r="D48" i="27"/>
  <c r="D40" i="27"/>
  <c r="D56" i="27" s="1"/>
  <c r="D32" i="27"/>
  <c r="D25" i="27"/>
  <c r="D13" i="27"/>
  <c r="E48" i="25"/>
  <c r="E44" i="25"/>
  <c r="E39" i="25"/>
  <c r="E33" i="25"/>
  <c r="E28" i="25"/>
  <c r="E24" i="25"/>
  <c r="E21" i="25"/>
  <c r="E16" i="25"/>
  <c r="E11" i="25"/>
  <c r="E120" i="20"/>
  <c r="E113" i="20"/>
  <c r="E109" i="20"/>
  <c r="E98" i="20"/>
  <c r="E93" i="20"/>
  <c r="E87" i="20"/>
  <c r="C87" i="20"/>
  <c r="E70" i="20"/>
  <c r="E63" i="20"/>
  <c r="C63" i="20"/>
  <c r="E57" i="20"/>
  <c r="C57" i="20"/>
  <c r="E49" i="20"/>
  <c r="E42" i="20"/>
  <c r="E13" i="20"/>
  <c r="E33" i="20"/>
  <c r="E27" i="20"/>
  <c r="E24" i="20"/>
  <c r="C24" i="20"/>
  <c r="E20" i="20"/>
  <c r="C27" i="20"/>
  <c r="E51" i="25"/>
  <c r="E92" i="20" l="1"/>
  <c r="D64" i="27"/>
  <c r="D78" i="27" s="1"/>
  <c r="C56" i="27"/>
  <c r="D107" i="20"/>
  <c r="D40" i="20"/>
  <c r="E107" i="20"/>
  <c r="D92" i="20"/>
  <c r="D12" i="20"/>
  <c r="E43" i="25"/>
  <c r="E58" i="25" s="1"/>
  <c r="D43" i="25"/>
  <c r="D58" i="25" s="1"/>
  <c r="D42" i="25"/>
  <c r="E42" i="25"/>
  <c r="E40" i="20"/>
  <c r="E12" i="20"/>
  <c r="C64" i="27"/>
  <c r="C78" i="27" s="1"/>
  <c r="C80" i="27" s="1"/>
  <c r="B64" i="27"/>
  <c r="B78" i="27" s="1"/>
  <c r="B56" i="27"/>
  <c r="C43" i="25"/>
  <c r="C58" i="25" s="1"/>
  <c r="C42" i="25"/>
  <c r="C107" i="20"/>
  <c r="C92" i="20"/>
  <c r="C40" i="20"/>
  <c r="C12" i="20"/>
  <c r="D73" i="20" l="1"/>
  <c r="E59" i="25"/>
  <c r="D12" i="27" s="1"/>
  <c r="D38" i="27" s="1"/>
  <c r="D82" i="27" s="1"/>
  <c r="D59" i="25"/>
  <c r="D61" i="25" s="1"/>
  <c r="E73" i="20"/>
  <c r="C59" i="25"/>
  <c r="C61" i="25" s="1"/>
  <c r="C73" i="20"/>
  <c r="D11" i="28" l="1"/>
  <c r="D34" i="28" s="1"/>
  <c r="D84" i="20"/>
  <c r="D77" i="20" s="1"/>
  <c r="D76" i="20" s="1"/>
  <c r="D129" i="20" s="1"/>
  <c r="D130" i="20" s="1"/>
  <c r="C11" i="28"/>
  <c r="C34" i="28" s="1"/>
  <c r="C84" i="20"/>
  <c r="C77" i="20" s="1"/>
  <c r="C76" i="20" s="1"/>
  <c r="C129" i="20" s="1"/>
  <c r="C130" i="20" s="1"/>
  <c r="E61" i="25"/>
  <c r="C12" i="27"/>
  <c r="C38" i="27" s="1"/>
  <c r="B12" i="27"/>
  <c r="B38" i="27" s="1"/>
  <c r="B80" i="27" s="1"/>
  <c r="B82" i="27" s="1"/>
  <c r="C81" i="27" s="1"/>
  <c r="E11" i="28" l="1"/>
  <c r="E34" i="28" s="1"/>
  <c r="E84" i="20"/>
  <c r="E77" i="20" s="1"/>
  <c r="E76" i="20" s="1"/>
  <c r="E129" i="20" s="1"/>
  <c r="E130" i="20" s="1"/>
  <c r="C82" i="27"/>
  <c r="D81" i="27" s="1"/>
</calcChain>
</file>

<file path=xl/sharedStrings.xml><?xml version="1.0" encoding="utf-8"?>
<sst xmlns="http://schemas.openxmlformats.org/spreadsheetml/2006/main" count="387" uniqueCount="345">
  <si>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</si>
  <si>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</si>
  <si>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</si>
  <si>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</si>
  <si>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</si>
  <si>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</si>
  <si>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</si>
  <si>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</si>
  <si>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</si>
  <si>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</si>
  <si>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</si>
  <si>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</si>
  <si>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</si>
  <si>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</si>
  <si>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</si>
  <si>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</si>
  <si>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</si>
  <si>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</si>
  <si>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</si>
  <si>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</si>
  <si>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</si>
  <si>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</si>
  <si>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</si>
  <si>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</si>
  <si>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</si>
  <si>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</si>
  <si>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</si>
  <si>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</si>
  <si>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</si>
  <si>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</si>
  <si>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</si>
  <si>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</si>
  <si>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</si>
  <si>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</si>
  <si>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</si>
  <si>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</si>
  <si>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</si>
  <si>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</si>
  <si>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</si>
  <si>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</si>
  <si>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</si>
  <si>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</si>
  <si>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</si>
  <si>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</si>
  <si>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</si>
  <si>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</si>
  <si>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</si>
  <si>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</si>
  <si>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</si>
  <si>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</si>
  <si>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</si>
  <si>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</si>
  <si>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</si>
  <si>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</si>
  <si>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</si>
  <si>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</si>
  <si>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</si>
  <si>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</si>
  <si>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</si>
  <si>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</si>
  <si>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</si>
  <si>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</si>
  <si>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</si>
  <si>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</si>
  <si>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</si>
  <si>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</si>
  <si>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</si>
  <si>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</si>
  <si>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</si>
  <si>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</si>
  <si>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</si>
  <si>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</si>
  <si>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</si>
  <si>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</si>
  <si>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</si>
  <si>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</si>
  <si>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</si>
  <si>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</si>
  <si>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</si>
  <si>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</si>
  <si>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</si>
  <si>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</si>
  <si>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</si>
  <si>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</si>
  <si>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</si>
  <si>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</si>
  <si>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</si>
  <si>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</si>
  <si>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</si>
  <si>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</si>
  <si>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</si>
  <si>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</si>
  <si>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</si>
  <si>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</si>
  <si>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</si>
  <si>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</si>
  <si>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</si>
  <si>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</si>
  <si>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</si>
  <si>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</si>
  <si>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</si>
  <si>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</si>
  <si>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</si>
  <si>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</si>
  <si>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</si>
  <si>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</si>
  <si>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</si>
  <si>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</si>
  <si>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</si>
  <si>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</si>
  <si>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</si>
  <si>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</si>
  <si>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</si>
  <si>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</si>
  <si>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</si>
  <si>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</si>
  <si>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</si>
  <si>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</si>
  <si>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</si>
  <si>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</si>
  <si>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</si>
  <si>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</si>
  <si>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</si>
  <si>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</si>
  <si>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</si>
  <si>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</si>
  <si>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</si>
  <si>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</si>
  <si>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</si>
  <si>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</si>
  <si>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</si>
  <si>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</si>
  <si>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</si>
  <si>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</si>
  <si>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</si>
  <si>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</si>
  <si>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</si>
  <si>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</si>
  <si>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</si>
  <si>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</si>
  <si>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</si>
  <si>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</si>
  <si>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</si>
  <si>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</si>
  <si>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</si>
  <si>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</si>
  <si>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</si>
  <si>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</si>
  <si>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</si>
  <si>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</si>
  <si>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</si>
  <si>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</si>
  <si>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</si>
  <si>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</si>
  <si>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</si>
  <si>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</si>
  <si>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</si>
  <si>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</si>
  <si>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</si>
  <si>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</si>
  <si>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</si>
  <si>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</si>
  <si>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</si>
  <si>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</si>
  <si>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</si>
  <si>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</si>
  <si>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</si>
  <si>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</si>
  <si>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</si>
  <si>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</si>
  <si>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</si>
  <si>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</si>
  <si>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</si>
  <si>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</si>
  <si>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</si>
  <si>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</si>
  <si>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</si>
  <si>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</si>
  <si>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</si>
  <si>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</si>
  <si>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</si>
  <si>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</si>
  <si>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</si>
  <si>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</si>
  <si>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</si>
  <si>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</si>
  <si>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</si>
  <si>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</si>
  <si>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</si>
  <si>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</si>
  <si>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</si>
  <si>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</si>
  <si>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</si>
  <si>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</si>
  <si>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</si>
  <si>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</si>
  <si>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</si>
  <si>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</si>
  <si>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</si>
  <si>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</si>
  <si>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</si>
  <si>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</si>
  <si>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</si>
  <si>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</si>
  <si>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</si>
  <si>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</si>
  <si>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</si>
  <si>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</si>
  <si>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</si>
  <si>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</si>
  <si>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</si>
  <si>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</si>
  <si>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</si>
  <si>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</si>
  <si>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</si>
  <si>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</si>
  <si>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</si>
  <si>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</si>
  <si>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</si>
  <si>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</si>
  <si>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</si>
  <si>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</si>
  <si>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</si>
  <si>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</si>
  <si>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</si>
  <si>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</si>
  <si>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</si>
  <si>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</si>
  <si>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</si>
  <si>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</si>
  <si>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</si>
  <si>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</si>
  <si>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</si>
  <si>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</si>
  <si>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</si>
  <si>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</si>
  <si>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</si>
  <si>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</si>
  <si>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</si>
  <si>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</si>
  <si>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</si>
  <si>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</si>
  <si>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</si>
  <si>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</si>
  <si>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</si>
  <si>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</si>
  <si>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</si>
  <si>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</si>
  <si>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</si>
  <si>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</si>
  <si>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</si>
  <si>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</si>
  <si>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</si>
  <si>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</si>
  <si>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</si>
  <si>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</si>
  <si>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</si>
  <si>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</si>
  <si>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</si>
  <si>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</si>
  <si>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</si>
  <si>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</si>
  <si>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</si>
  <si>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</si>
  <si>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</si>
  <si>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</si>
  <si>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</si>
  <si>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</si>
  <si>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</si>
  <si>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</si>
  <si>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</si>
  <si>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</si>
  <si>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</si>
  <si>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</si>
  <si>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</si>
  <si>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</si>
  <si>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</si>
  <si>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</si>
  <si>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</si>
  <si>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</si>
  <si>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</si>
  <si>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</si>
  <si>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</si>
  <si>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</si>
  <si>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</si>
  <si>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</si>
  <si>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</si>
  <si>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</si>
  <si>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</si>
  <si>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</si>
  <si>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</si>
  <si>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</si>
  <si>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</si>
  <si>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</si>
  <si>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</si>
  <si>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</si>
  <si>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</si>
  <si>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</si>
  <si>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</si>
  <si>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</si>
  <si>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</si>
  <si>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</si>
  <si>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</si>
  <si>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</si>
  <si>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</si>
  <si>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</si>
  <si>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</si>
  <si>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</si>
  <si>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</si>
  <si>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</si>
  <si>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</si>
  <si>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</si>
  <si>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</si>
  <si>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</si>
  <si>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</si>
  <si>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</si>
  <si>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</si>
  <si>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</si>
  <si>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</si>
  <si>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</si>
  <si>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</si>
  <si>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</si>
  <si>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</si>
  <si>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</si>
  <si>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</si>
  <si>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</si>
  <si>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</si>
  <si>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</si>
  <si>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</si>
  <si>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</si>
  <si>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</si>
  <si>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</si>
  <si>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</si>
  <si>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</si>
  <si>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</si>
  <si>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</si>
  <si>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</si>
  <si>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</si>
  <si>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</si>
  <si>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</si>
  <si>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</si>
  <si>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</si>
  <si>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BALANCE DE SITUACIÓN</t>
  </si>
  <si>
    <t>GESTIÓN AMBIENTAL DE NAVARRA, S.A.</t>
  </si>
  <si>
    <t>Presupuesto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</si>
</sst>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7" fillId="0" borderId="0" xfId="0" applyFont="1"/>
    <xf numFmtId="0" fontId="13" fillId="0" borderId="0" xfId="0" applyFont="1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7" fillId="4" borderId="0" xfId="0" applyFont="1" applyFill="1"/>
    <xf numFmtId="0" fontId="13" fillId="4" borderId="0" xfId="0" applyFont="1" applyFill="1"/>
    <xf numFmtId="0" fontId="11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/>
    <xf numFmtId="0" fontId="3" fillId="4" borderId="0" xfId="0" applyFont="1" applyFill="1"/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/>
    <xf numFmtId="3" fontId="14" fillId="4" borderId="4" xfId="1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/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6" fillId="4" borderId="0" xfId="0" applyNumberFormat="1" applyFont="1" applyFill="1" applyBorder="1"/>
    <xf numFmtId="3" fontId="11" fillId="4" borderId="0" xfId="1" applyNumberFormat="1" applyFont="1" applyFill="1" applyBorder="1" applyAlignment="1" applyProtection="1">
      <alignment vertical="center"/>
    </xf>
    <xf numFmtId="3" fontId="10" fillId="4" borderId="0" xfId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left" vertical="center"/>
      <protection locked="0"/>
    </xf>
    <xf numFmtId="3" fontId="11" fillId="4" borderId="5" xfId="1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/>
    <xf numFmtId="3" fontId="9" fillId="4" borderId="0" xfId="1" applyNumberFormat="1" applyFont="1" applyFill="1" applyBorder="1" applyAlignment="1" applyProtection="1">
      <alignment horizontal="left" vertical="center"/>
      <protection locked="0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14" fontId="9" fillId="4" borderId="10" xfId="1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3" borderId="12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>
      <alignment horizontal="left" vertical="center" indent="1"/>
    </xf>
    <xf numFmtId="3" fontId="9" fillId="2" borderId="12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0" fillId="4" borderId="14" xfId="0" applyNumberFormat="1" applyFill="1" applyBorder="1"/>
    <xf numFmtId="3" fontId="9" fillId="4" borderId="15" xfId="1" applyNumberFormat="1" applyFont="1" applyFill="1" applyBorder="1" applyAlignment="1" applyProtection="1">
      <alignment vertical="center"/>
    </xf>
    <xf numFmtId="3" fontId="20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20" fillId="4" borderId="2" xfId="1" applyNumberFormat="1" applyFont="1" applyFill="1" applyBorder="1" applyAlignment="1" applyProtection="1">
      <alignment horizontal="left" vertical="center"/>
    </xf>
    <xf numFmtId="3" fontId="11" fillId="4" borderId="5" xfId="1" quotePrefix="1" applyNumberFormat="1" applyFont="1" applyFill="1" applyBorder="1" applyAlignment="1" applyProtection="1">
      <alignment horizontal="center" vertical="center"/>
      <protection locked="0"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3" fontId="3" fillId="4" borderId="16" xfId="0" applyNumberFormat="1" applyFont="1" applyFill="1" applyBorder="1" applyAlignment="1" applyProtection="1">
      <alignment horizontal="center" vertical="center"/>
      <protection locked="0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4" borderId="18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/>
    <xf numFmtId="3" fontId="9" fillId="2" borderId="19" xfId="1" applyNumberFormat="1" applyFont="1" applyFill="1" applyBorder="1" applyAlignment="1" applyProtection="1">
      <alignment horizontal="center" vertical="center"/>
    </xf>
    <xf numFmtId="3" fontId="9" fillId="4" borderId="11" xfId="1" applyNumberFormat="1" applyFont="1" applyFill="1" applyBorder="1" applyAlignment="1" applyProtection="1">
      <alignment vertical="center"/>
    </xf>
    <xf numFmtId="3" fontId="9" fillId="2" borderId="20" xfId="1" applyNumberFormat="1" applyFont="1" applyFill="1" applyBorder="1" applyAlignment="1" applyProtection="1">
      <alignment vertical="center"/>
    </xf>
    <xf numFmtId="3" fontId="1" fillId="4" borderId="16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 vertical="center"/>
    </xf>
    <xf numFmtId="3" fontId="9" fillId="2" borderId="21" xfId="1" applyNumberFormat="1" applyFont="1" applyFill="1" applyBorder="1" applyAlignment="1" applyProtection="1">
      <alignment vertical="center"/>
    </xf>
    <xf numFmtId="3" fontId="9" fillId="2" borderId="22" xfId="1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18" xfId="0" applyNumberFormat="1" applyFont="1" applyFill="1" applyBorder="1" applyAlignment="1" applyProtection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center" vertical="center"/>
    </xf>
    <xf numFmtId="3" fontId="1" fillId="3" borderId="24" xfId="0" applyNumberFormat="1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top" wrapText="1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25" xfId="0" applyNumberFormat="1" applyFont="1" applyFill="1" applyBorder="1" applyAlignment="1" applyProtection="1">
      <alignment horizontal="center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3" fillId="4" borderId="14" xfId="0" applyNumberFormat="1" applyFont="1" applyFill="1" applyBorder="1" applyAlignment="1" applyProtection="1">
      <alignment vertical="center"/>
    </xf>
    <xf numFmtId="3" fontId="1" fillId="4" borderId="27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</xf>
    <xf numFmtId="3" fontId="7" fillId="4" borderId="14" xfId="0" applyNumberFormat="1" applyFont="1" applyFill="1" applyBorder="1" applyAlignment="1" applyProtection="1">
      <alignment vertical="center"/>
    </xf>
    <xf numFmtId="3" fontId="5" fillId="3" borderId="29" xfId="0" quotePrefix="1" applyNumberFormat="1" applyFont="1" applyFill="1" applyBorder="1" applyAlignment="1" applyProtection="1">
      <alignment horizontal="center" vertical="center"/>
    </xf>
    <xf numFmtId="3" fontId="1" fillId="3" borderId="30" xfId="0" quotePrefix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2" xfId="0" applyNumberFormat="1" applyFont="1" applyFill="1" applyBorder="1" applyAlignment="1" applyProtection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3" fontId="1" fillId="3" borderId="35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3" fillId="4" borderId="16" xfId="0" applyNumberFormat="1" applyFont="1" applyFill="1" applyBorder="1" applyAlignment="1" applyProtection="1">
      <alignment horizontal="center"/>
      <protection locked="0"/>
    </xf>
    <xf numFmtId="3" fontId="3" fillId="4" borderId="8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4" borderId="16" xfId="0" applyNumberForma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36" xfId="0" applyNumberFormat="1" applyFont="1" applyFill="1" applyBorder="1" applyAlignment="1" applyProtection="1">
      <alignment horizontal="center" vertical="center"/>
    </xf>
    <xf numFmtId="3" fontId="1" fillId="4" borderId="37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16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1" xfId="0" applyNumberFormat="1" applyFont="1" applyFill="1" applyBorder="1" applyAlignment="1" applyProtection="1">
      <alignment horizontal="left" vertical="center" indent="1"/>
    </xf>
    <xf numFmtId="3" fontId="3" fillId="4" borderId="11" xfId="0" applyNumberFormat="1" applyFont="1" applyFill="1" applyBorder="1" applyAlignment="1" applyProtection="1">
      <alignment horizontal="left" vertical="center" indent="1"/>
    </xf>
    <xf numFmtId="3" fontId="3" fillId="4" borderId="0" xfId="0" applyNumberFormat="1" applyFont="1" applyFill="1" applyAlignment="1" applyProtection="1">
      <alignment horizontal="center"/>
    </xf>
    <xf numFmtId="3" fontId="12" fillId="4" borderId="0" xfId="1" quotePrefix="1" applyNumberFormat="1" applyFont="1" applyFill="1" applyBorder="1" applyAlignment="1" applyProtection="1">
      <alignment vertical="center"/>
    </xf>
    <xf numFmtId="0" fontId="16" fillId="4" borderId="38" xfId="0" applyFont="1" applyFill="1" applyBorder="1" applyAlignment="1" applyProtection="1">
      <alignment wrapText="1"/>
    </xf>
    <xf numFmtId="3" fontId="16" fillId="4" borderId="38" xfId="0" applyNumberFormat="1" applyFont="1" applyFill="1" applyBorder="1" applyAlignment="1" applyProtection="1">
      <alignment wrapText="1"/>
    </xf>
    <xf numFmtId="3" fontId="1" fillId="4" borderId="28" xfId="0" applyNumberFormat="1" applyFont="1" applyFill="1" applyBorder="1" applyAlignment="1" applyProtection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/>
    </xf>
    <xf numFmtId="3" fontId="1" fillId="4" borderId="34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0" xfId="0" applyNumberFormat="1" applyFill="1" applyBorder="1" applyAlignment="1" applyProtection="1">
      <alignment horizontal="center"/>
    </xf>
    <xf numFmtId="3" fontId="1" fillId="4" borderId="48" xfId="0" applyNumberFormat="1" applyFont="1" applyFill="1" applyBorder="1" applyAlignment="1" applyProtection="1">
      <alignment horizontal="center" vertical="center"/>
    </xf>
    <xf numFmtId="3" fontId="1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4" borderId="49" xfId="0" applyNumberFormat="1" applyFont="1" applyFill="1" applyBorder="1" applyAlignment="1" applyProtection="1">
      <alignment horizontal="center" vertical="center"/>
    </xf>
    <xf numFmtId="3" fontId="3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4" borderId="50" xfId="0" applyNumberFormat="1" applyFont="1" applyFill="1" applyBorder="1" applyAlignment="1" applyProtection="1">
      <alignment horizontal="center" vertical="center"/>
      <protection locked="0"/>
    </xf>
    <xf numFmtId="3" fontId="1" fillId="3" borderId="50" xfId="0" applyNumberFormat="1" applyFont="1" applyFill="1" applyBorder="1" applyAlignment="1" applyProtection="1">
      <alignment horizontal="center" vertical="center"/>
    </xf>
    <xf numFmtId="3" fontId="1" fillId="4" borderId="28" xfId="0" applyNumberFormat="1" applyFont="1" applyFill="1" applyBorder="1" applyAlignment="1" applyProtection="1">
      <alignment horizontal="center" vertical="center"/>
      <protection locked="0"/>
    </xf>
    <xf numFmtId="3" fontId="1" fillId="3" borderId="51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31" xfId="0" applyNumberFormat="1" applyFill="1" applyBorder="1" applyAlignment="1" applyProtection="1">
      <alignment horizontal="center"/>
      <protection locked="0"/>
    </xf>
    <xf numFmtId="3" fontId="14" fillId="4" borderId="52" xfId="1" applyNumberFormat="1" applyFont="1" applyFill="1" applyBorder="1" applyAlignment="1" applyProtection="1">
      <alignment horizontal="center" vertical="center"/>
    </xf>
    <xf numFmtId="3" fontId="3" fillId="4" borderId="49" xfId="0" applyNumberFormat="1" applyFont="1" applyFill="1" applyBorder="1" applyAlignment="1" applyProtection="1">
      <alignment horizontal="center" vertical="center"/>
    </xf>
    <xf numFmtId="3" fontId="1" fillId="4" borderId="49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3" fontId="9" fillId="4" borderId="53" xfId="1" applyNumberFormat="1" applyFont="1" applyFill="1" applyBorder="1" applyAlignment="1" applyProtection="1">
      <alignment vertical="center"/>
    </xf>
    <xf numFmtId="3" fontId="1" fillId="4" borderId="54" xfId="0" applyNumberFormat="1" applyFont="1" applyFill="1" applyBorder="1" applyAlignment="1" applyProtection="1">
      <alignment horizontal="center"/>
    </xf>
    <xf numFmtId="3" fontId="1" fillId="4" borderId="55" xfId="0" applyNumberFormat="1" applyFont="1" applyFill="1" applyBorder="1" applyAlignment="1" applyProtection="1">
      <alignment horizontal="center"/>
    </xf>
    <xf numFmtId="3" fontId="1" fillId="5" borderId="21" xfId="0" applyNumberFormat="1" applyFont="1" applyFill="1" applyBorder="1" applyAlignment="1" applyProtection="1">
      <alignment horizontal="center" vertical="center"/>
    </xf>
    <xf numFmtId="3" fontId="1" fillId="5" borderId="20" xfId="0" applyNumberFormat="1" applyFont="1" applyFill="1" applyBorder="1" applyAlignment="1" applyProtection="1">
      <alignment horizontal="center" vertical="center"/>
    </xf>
    <xf numFmtId="3" fontId="1" fillId="5" borderId="39" xfId="0" applyNumberFormat="1" applyFont="1" applyFill="1" applyBorder="1" applyAlignment="1" applyProtection="1">
      <alignment horizontal="center" vertical="center"/>
    </xf>
    <xf numFmtId="0" fontId="8" fillId="5" borderId="40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>
      <alignment horizontal="center"/>
    </xf>
    <xf numFmtId="3" fontId="12" fillId="4" borderId="42" xfId="1" applyNumberFormat="1" applyFont="1" applyFill="1" applyBorder="1" applyAlignment="1" applyProtection="1">
      <alignment horizontal="center" vertical="center" wrapText="1"/>
    </xf>
    <xf numFmtId="3" fontId="12" fillId="4" borderId="43" xfId="1" quotePrefix="1" applyNumberFormat="1" applyFont="1" applyFill="1" applyBorder="1" applyAlignment="1" applyProtection="1">
      <alignment horizontal="center" vertical="center" wrapText="1"/>
    </xf>
    <xf numFmtId="3" fontId="12" fillId="4" borderId="44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</xf>
    <xf numFmtId="0" fontId="8" fillId="5" borderId="45" xfId="0" applyFont="1" applyFill="1" applyBorder="1" applyAlignment="1" applyProtection="1">
      <alignment horizontal="center"/>
    </xf>
    <xf numFmtId="0" fontId="8" fillId="5" borderId="46" xfId="0" applyFont="1" applyFill="1" applyBorder="1" applyAlignment="1" applyProtection="1">
      <alignment horizontal="center"/>
    </xf>
    <xf numFmtId="0" fontId="8" fillId="5" borderId="47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1" fillId="5" borderId="39" xfId="0" applyFont="1" applyFill="1" applyBorder="1" applyAlignment="1" applyProtection="1">
      <alignment horizontal="center"/>
    </xf>
    <xf numFmtId="3" fontId="8" fillId="5" borderId="42" xfId="0" applyNumberFormat="1" applyFont="1" applyFill="1" applyBorder="1" applyAlignment="1">
      <alignment horizontal="left" vertical="center"/>
    </xf>
    <xf numFmtId="3" fontId="8" fillId="5" borderId="43" xfId="0" applyNumberFormat="1" applyFont="1" applyFill="1" applyBorder="1" applyAlignment="1">
      <alignment horizontal="left" vertical="center"/>
    </xf>
    <xf numFmtId="3" fontId="8" fillId="5" borderId="44" xfId="0" applyNumberFormat="1" applyFont="1" applyFill="1" applyBorder="1" applyAlignment="1">
      <alignment horizontal="left" vertical="center"/>
    </xf>
    <xf numFmtId="3" fontId="19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19" fillId="4" borderId="0" xfId="1" applyNumberFormat="1" applyFont="1" applyFill="1" applyBorder="1" applyAlignment="1" applyProtection="1">
      <alignment horizontal="center" vertical="center"/>
    </xf>
    <xf numFmtId="3" fontId="8" fillId="5" borderId="42" xfId="0" applyNumberFormat="1" applyFont="1" applyFill="1" applyBorder="1" applyAlignment="1" applyProtection="1">
      <alignment horizontal="left" vertical="center"/>
    </xf>
    <xf numFmtId="3" fontId="8" fillId="5" borderId="43" xfId="0" applyNumberFormat="1" applyFont="1" applyFill="1" applyBorder="1" applyAlignment="1" applyProtection="1">
      <alignment horizontal="left" vertic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12" fillId="4" borderId="43" xfId="1" applyNumberFormat="1" applyFont="1" applyFill="1" applyBorder="1" applyAlignment="1" applyProtection="1">
      <alignment horizontal="center" vertical="center" wrapText="1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8" fillId="5" borderId="45" xfId="0" applyNumberFormat="1" applyFont="1" applyFill="1" applyBorder="1" applyAlignment="1" applyProtection="1">
      <alignment horizontal="left" vertical="center"/>
    </xf>
    <xf numFmtId="3" fontId="8" fillId="5" borderId="46" xfId="0" applyNumberFormat="1" applyFont="1" applyFill="1" applyBorder="1" applyAlignment="1" applyProtection="1">
      <alignment horizontal="left" vertical="center"/>
    </xf>
    <xf numFmtId="3" fontId="8" fillId="5" borderId="47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zoomScaleNormal="100" zoomScaleSheetLayoutView="100" workbookViewId="0">
      <selection activeCell="G118" sqref="G118"/>
    </sheetView>
  </sheetViews>
  <sheetFormatPr baseColWidth="10" defaultRowHeight="12.75" x14ac:dyDescent="0.2"/>
  <cols>
    <col min="1" max="1" width="30.7109375" style="106" customWidth="1"/>
    <col min="2" max="2" width="68" style="106" customWidth="1"/>
    <col min="3" max="5" width="14.7109375" style="107" customWidth="1"/>
    <col min="6" max="6" width="1.85546875" style="9" customWidth="1"/>
    <col min="7" max="31" width="11.42578125" style="9"/>
  </cols>
  <sheetData>
    <row r="1" spans="1:31" x14ac:dyDescent="0.2">
      <c r="A1" s="78"/>
      <c r="B1" s="78"/>
      <c r="C1" s="79"/>
      <c r="D1" s="79"/>
      <c r="E1" s="79"/>
    </row>
    <row r="2" spans="1:31" s="2" customFormat="1" ht="12" thickBot="1" x14ac:dyDescent="0.25">
      <c r="A2" s="80"/>
      <c r="B2" s="80"/>
      <c r="C2" s="81"/>
      <c r="D2" s="81"/>
      <c r="E2" s="8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3" customFormat="1" ht="18.75" customHeight="1" thickBot="1" x14ac:dyDescent="0.3">
      <c r="A3" s="178" t="s">
        <v>343</v>
      </c>
      <c r="B3" s="179"/>
      <c r="C3" s="179"/>
      <c r="D3" s="179"/>
      <c r="E3" s="18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2" customFormat="1" ht="11.25" x14ac:dyDescent="0.2">
      <c r="A4" s="80"/>
      <c r="B4" s="80"/>
      <c r="C4" s="81"/>
      <c r="D4" s="81"/>
      <c r="E4" s="8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">
      <c r="A5" s="78"/>
      <c r="B5" s="12"/>
      <c r="C5" s="82"/>
      <c r="D5" s="82"/>
      <c r="E5" s="83"/>
    </row>
    <row r="6" spans="1:31" ht="15.75" x14ac:dyDescent="0.2">
      <c r="A6" s="181" t="s">
        <v>342</v>
      </c>
      <c r="B6" s="181"/>
      <c r="C6" s="181"/>
      <c r="D6" s="181"/>
      <c r="E6" s="181"/>
    </row>
    <row r="7" spans="1:31" ht="18" x14ac:dyDescent="0.2">
      <c r="A7" s="84"/>
      <c r="B7" s="84"/>
      <c r="C7" s="84"/>
      <c r="D7" s="84"/>
      <c r="E7" s="85"/>
    </row>
    <row r="8" spans="1:31" ht="25.5" x14ac:dyDescent="0.2">
      <c r="A8" s="86" t="s">
        <v>238</v>
      </c>
      <c r="B8" s="87"/>
      <c r="C8" s="88" t="s">
        <v>239</v>
      </c>
      <c r="D8" s="88" t="s">
        <v>239</v>
      </c>
      <c r="E8" s="88" t="s">
        <v>344</v>
      </c>
      <c r="F8" s="14"/>
      <c r="G8" s="14"/>
    </row>
    <row r="9" spans="1:31" ht="18" customHeight="1" thickBot="1" x14ac:dyDescent="0.25">
      <c r="A9" s="139"/>
      <c r="B9" s="87"/>
      <c r="C9" s="129">
        <v>43830</v>
      </c>
      <c r="D9" s="129">
        <v>44196</v>
      </c>
      <c r="E9" s="129">
        <v>44561</v>
      </c>
    </row>
    <row r="10" spans="1:31" ht="15.75" x14ac:dyDescent="0.25">
      <c r="A10" s="182" t="s">
        <v>80</v>
      </c>
      <c r="B10" s="183"/>
      <c r="C10" s="183"/>
      <c r="D10" s="183"/>
      <c r="E10" s="184"/>
    </row>
    <row r="11" spans="1:31" x14ac:dyDescent="0.2">
      <c r="A11" s="185" t="s">
        <v>59</v>
      </c>
      <c r="B11" s="186"/>
      <c r="C11" s="186"/>
      <c r="D11" s="186"/>
      <c r="E11" s="187"/>
    </row>
    <row r="12" spans="1:31" s="1" customFormat="1" ht="13.5" customHeight="1" x14ac:dyDescent="0.2">
      <c r="A12" s="7" t="s">
        <v>44</v>
      </c>
      <c r="B12" s="35" t="s">
        <v>60</v>
      </c>
      <c r="C12" s="89">
        <f>C13+C20+C24+C27+C33+C39</f>
        <v>1642947</v>
      </c>
      <c r="D12" s="89">
        <f>D13+D20+D24+D27+D33+D39</f>
        <v>1687480</v>
      </c>
      <c r="E12" s="90">
        <f>E13+E20+E24+E27+E33+E39</f>
        <v>1749895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" customFormat="1" x14ac:dyDescent="0.2">
      <c r="A13" s="16"/>
      <c r="B13" s="36" t="s">
        <v>61</v>
      </c>
      <c r="C13" s="46">
        <f>C14+C15+C16+C17+C18+C19</f>
        <v>27339</v>
      </c>
      <c r="D13" s="96">
        <f>D14+D15+D16+D17+D18+D19</f>
        <v>38721</v>
      </c>
      <c r="E13" s="157">
        <f>E14+E15+E16+E17+E18+E19</f>
        <v>47684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" customFormat="1" x14ac:dyDescent="0.2">
      <c r="A14" s="25" t="s">
        <v>136</v>
      </c>
      <c r="B14" s="39" t="s">
        <v>147</v>
      </c>
      <c r="C14" s="50"/>
      <c r="D14" s="40"/>
      <c r="E14" s="15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" customFormat="1" x14ac:dyDescent="0.2">
      <c r="A15" s="25" t="s">
        <v>137</v>
      </c>
      <c r="B15" s="39" t="s">
        <v>148</v>
      </c>
      <c r="C15" s="50"/>
      <c r="D15" s="40"/>
      <c r="E15" s="15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" customFormat="1" x14ac:dyDescent="0.2">
      <c r="A16" s="25" t="s">
        <v>138</v>
      </c>
      <c r="B16" s="39" t="s">
        <v>149</v>
      </c>
      <c r="C16" s="50"/>
      <c r="D16" s="40"/>
      <c r="E16" s="15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" customFormat="1" x14ac:dyDescent="0.2">
      <c r="A17" s="25">
        <v>204</v>
      </c>
      <c r="B17" s="39" t="s">
        <v>150</v>
      </c>
      <c r="C17" s="50"/>
      <c r="D17" s="40"/>
      <c r="E17" s="15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" customFormat="1" x14ac:dyDescent="0.2">
      <c r="A18" s="18" t="s">
        <v>112</v>
      </c>
      <c r="B18" s="39" t="s">
        <v>152</v>
      </c>
      <c r="C18" s="50">
        <v>27339</v>
      </c>
      <c r="D18" s="40">
        <v>38721</v>
      </c>
      <c r="E18" s="158">
        <v>47684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" customFormat="1" x14ac:dyDescent="0.2">
      <c r="A19" s="18" t="s">
        <v>139</v>
      </c>
      <c r="B19" s="39" t="s">
        <v>151</v>
      </c>
      <c r="C19" s="50"/>
      <c r="D19" s="40"/>
      <c r="E19" s="15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" customFormat="1" x14ac:dyDescent="0.2">
      <c r="A20" s="19"/>
      <c r="B20" s="36" t="s">
        <v>62</v>
      </c>
      <c r="C20" s="46">
        <f>+C21+C22+C23</f>
        <v>1615117</v>
      </c>
      <c r="D20" s="46">
        <f>+D21+D22+D23</f>
        <v>1648268</v>
      </c>
      <c r="E20" s="157">
        <f>+E21+E22+E23</f>
        <v>1701720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" customFormat="1" x14ac:dyDescent="0.2">
      <c r="A21" s="18" t="s">
        <v>140</v>
      </c>
      <c r="B21" s="39" t="s">
        <v>153</v>
      </c>
      <c r="C21" s="50">
        <v>1344231</v>
      </c>
      <c r="D21" s="40">
        <v>1305516</v>
      </c>
      <c r="E21" s="158">
        <v>1266801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" customFormat="1" ht="33.75" x14ac:dyDescent="0.2">
      <c r="A22" s="26" t="s">
        <v>141</v>
      </c>
      <c r="B22" s="39" t="s">
        <v>154</v>
      </c>
      <c r="C22" s="50">
        <v>270886</v>
      </c>
      <c r="D22" s="40">
        <v>342752</v>
      </c>
      <c r="E22" s="158">
        <v>434919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" customFormat="1" x14ac:dyDescent="0.2">
      <c r="A23" s="18">
        <v>23</v>
      </c>
      <c r="B23" s="39" t="s">
        <v>155</v>
      </c>
      <c r="C23" s="50"/>
      <c r="D23" s="40"/>
      <c r="E23" s="15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" customFormat="1" x14ac:dyDescent="0.2">
      <c r="A24" s="21"/>
      <c r="B24" s="42" t="s">
        <v>63</v>
      </c>
      <c r="C24" s="46">
        <f>C25+C26</f>
        <v>0</v>
      </c>
      <c r="D24" s="46">
        <f>D25+D26</f>
        <v>0</v>
      </c>
      <c r="E24" s="157">
        <f>E25+E26</f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" customFormat="1" x14ac:dyDescent="0.2">
      <c r="A25" s="17" t="s">
        <v>113</v>
      </c>
      <c r="B25" s="39" t="s">
        <v>156</v>
      </c>
      <c r="C25" s="50"/>
      <c r="D25" s="40"/>
      <c r="E25" s="158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" customFormat="1" x14ac:dyDescent="0.2">
      <c r="A26" s="18" t="s">
        <v>114</v>
      </c>
      <c r="B26" s="39" t="s">
        <v>157</v>
      </c>
      <c r="C26" s="50"/>
      <c r="D26" s="40"/>
      <c r="E26" s="15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" customFormat="1" x14ac:dyDescent="0.2">
      <c r="A27" s="20"/>
      <c r="B27" s="36" t="s">
        <v>64</v>
      </c>
      <c r="C27" s="46">
        <f>C28+C29+C30+C31+C32</f>
        <v>0</v>
      </c>
      <c r="D27" s="46">
        <f>D28+D29+D30+D31+D32</f>
        <v>0</v>
      </c>
      <c r="E27" s="157">
        <f>E28+E29+E30+E31+E32</f>
        <v>0</v>
      </c>
      <c r="F27" s="15"/>
      <c r="G27" s="22"/>
      <c r="H27" s="2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" customFormat="1" x14ac:dyDescent="0.2">
      <c r="A28" s="18" t="s">
        <v>158</v>
      </c>
      <c r="B28" s="39" t="s">
        <v>142</v>
      </c>
      <c r="C28" s="50"/>
      <c r="D28" s="40"/>
      <c r="E28" s="158"/>
      <c r="F28" s="15"/>
      <c r="G28" s="22"/>
      <c r="H28" s="2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" customFormat="1" x14ac:dyDescent="0.2">
      <c r="A29" s="18" t="s">
        <v>159</v>
      </c>
      <c r="B29" s="39" t="s">
        <v>143</v>
      </c>
      <c r="C29" s="50"/>
      <c r="D29" s="40"/>
      <c r="E29" s="158"/>
      <c r="F29" s="15"/>
      <c r="G29" s="22"/>
      <c r="H29" s="2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1" customFormat="1" x14ac:dyDescent="0.2">
      <c r="A30" s="18" t="s">
        <v>160</v>
      </c>
      <c r="B30" s="39" t="s">
        <v>144</v>
      </c>
      <c r="C30" s="50"/>
      <c r="D30" s="40"/>
      <c r="E30" s="158"/>
      <c r="F30" s="15"/>
      <c r="G30" s="22"/>
      <c r="H30" s="2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" customFormat="1" x14ac:dyDescent="0.2">
      <c r="A31" s="18"/>
      <c r="B31" s="39" t="s">
        <v>145</v>
      </c>
      <c r="C31" s="50"/>
      <c r="D31" s="40"/>
      <c r="E31" s="158"/>
      <c r="F31" s="15"/>
      <c r="G31" s="22"/>
      <c r="H31" s="2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" customFormat="1" x14ac:dyDescent="0.2">
      <c r="A32" s="91"/>
      <c r="B32" s="39" t="s">
        <v>146</v>
      </c>
      <c r="C32" s="50"/>
      <c r="D32" s="40"/>
      <c r="E32" s="158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" customFormat="1" x14ac:dyDescent="0.2">
      <c r="A33" s="20"/>
      <c r="B33" s="36" t="s">
        <v>161</v>
      </c>
      <c r="C33" s="46">
        <f>C34+C35+C36+C37+C38</f>
        <v>491</v>
      </c>
      <c r="D33" s="46">
        <f>D34+D35+D36+D37+D38</f>
        <v>491</v>
      </c>
      <c r="E33" s="157">
        <f>E34+E35+E36+E37+E38</f>
        <v>491</v>
      </c>
      <c r="F33" s="15"/>
      <c r="G33" s="22"/>
      <c r="H33" s="2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" customFormat="1" x14ac:dyDescent="0.2">
      <c r="A34" s="18" t="s">
        <v>164</v>
      </c>
      <c r="B34" s="39" t="s">
        <v>142</v>
      </c>
      <c r="C34" s="50"/>
      <c r="D34" s="40"/>
      <c r="E34" s="158"/>
      <c r="F34" s="15"/>
      <c r="G34" s="22"/>
      <c r="H34" s="2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" customFormat="1" x14ac:dyDescent="0.2">
      <c r="A35" s="18" t="s">
        <v>165</v>
      </c>
      <c r="B35" s="39" t="s">
        <v>162</v>
      </c>
      <c r="C35" s="50">
        <v>120</v>
      </c>
      <c r="D35" s="40">
        <v>120</v>
      </c>
      <c r="E35" s="158">
        <v>120</v>
      </c>
      <c r="F35" s="15"/>
      <c r="G35" s="22"/>
      <c r="H35" s="2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" customFormat="1" x14ac:dyDescent="0.2">
      <c r="A36" s="18" t="s">
        <v>166</v>
      </c>
      <c r="B36" s="39" t="s">
        <v>163</v>
      </c>
      <c r="C36" s="50"/>
      <c r="D36" s="40"/>
      <c r="E36" s="158"/>
      <c r="F36" s="15"/>
      <c r="G36" s="22"/>
      <c r="H36" s="2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" customFormat="1" x14ac:dyDescent="0.2">
      <c r="A37" s="18">
        <v>255</v>
      </c>
      <c r="B37" s="39" t="s">
        <v>145</v>
      </c>
      <c r="C37" s="50"/>
      <c r="D37" s="40"/>
      <c r="E37" s="158"/>
      <c r="F37" s="15"/>
      <c r="G37" s="22"/>
      <c r="H37" s="2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" customFormat="1" x14ac:dyDescent="0.2">
      <c r="A38" s="18" t="s">
        <v>167</v>
      </c>
      <c r="B38" s="39" t="s">
        <v>146</v>
      </c>
      <c r="C38" s="50">
        <v>371</v>
      </c>
      <c r="D38" s="40">
        <v>371</v>
      </c>
      <c r="E38" s="158">
        <v>371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" customFormat="1" x14ac:dyDescent="0.2">
      <c r="A39" s="19">
        <v>474</v>
      </c>
      <c r="B39" s="43" t="s">
        <v>65</v>
      </c>
      <c r="C39" s="150"/>
      <c r="D39" s="161"/>
      <c r="E39" s="159"/>
      <c r="F39" s="15"/>
      <c r="G39" s="2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1" customFormat="1" x14ac:dyDescent="0.2">
      <c r="A40" s="8"/>
      <c r="B40" s="45" t="s">
        <v>66</v>
      </c>
      <c r="C40" s="92">
        <f>C41+C42+C49+C57+C63+C69+C70</f>
        <v>3629252</v>
      </c>
      <c r="D40" s="92">
        <f>D41+D42+D49+D57+D63+D69+D70</f>
        <v>3477377</v>
      </c>
      <c r="E40" s="162">
        <f>E41+E42+E49+E57+E63+E69+E70</f>
        <v>3336375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15" customFormat="1" x14ac:dyDescent="0.2">
      <c r="A41" s="18" t="s">
        <v>168</v>
      </c>
      <c r="B41" s="36" t="s">
        <v>67</v>
      </c>
      <c r="C41" s="46"/>
      <c r="D41" s="37"/>
      <c r="E41" s="156"/>
    </row>
    <row r="42" spans="1:31" s="15" customFormat="1" x14ac:dyDescent="0.2">
      <c r="A42" s="19"/>
      <c r="B42" s="36" t="s">
        <v>68</v>
      </c>
      <c r="C42" s="46">
        <f>C43+C44+C45+C46+C47+C48</f>
        <v>882287</v>
      </c>
      <c r="D42" s="46">
        <f>D43+D44+D45+D46+D47+D48</f>
        <v>875807</v>
      </c>
      <c r="E42" s="157">
        <f>E43+E44+E45+E46+E47+E48</f>
        <v>880482</v>
      </c>
    </row>
    <row r="43" spans="1:31" s="15" customFormat="1" x14ac:dyDescent="0.2">
      <c r="A43" s="18" t="s">
        <v>175</v>
      </c>
      <c r="B43" s="39" t="s">
        <v>169</v>
      </c>
      <c r="C43" s="50"/>
      <c r="D43" s="40"/>
      <c r="E43" s="158"/>
    </row>
    <row r="44" spans="1:31" s="15" customFormat="1" x14ac:dyDescent="0.2">
      <c r="A44" s="18" t="s">
        <v>176</v>
      </c>
      <c r="B44" s="39" t="s">
        <v>170</v>
      </c>
      <c r="C44" s="50"/>
      <c r="D44" s="40"/>
      <c r="E44" s="158"/>
    </row>
    <row r="45" spans="1:31" s="15" customFormat="1" x14ac:dyDescent="0.2">
      <c r="A45" s="18" t="s">
        <v>177</v>
      </c>
      <c r="B45" s="39" t="s">
        <v>171</v>
      </c>
      <c r="C45" s="50">
        <v>882287</v>
      </c>
      <c r="D45" s="40">
        <v>875482</v>
      </c>
      <c r="E45" s="158">
        <v>880482</v>
      </c>
    </row>
    <row r="46" spans="1:31" s="15" customFormat="1" x14ac:dyDescent="0.2">
      <c r="A46" s="18" t="s">
        <v>178</v>
      </c>
      <c r="B46" s="39" t="s">
        <v>172</v>
      </c>
      <c r="C46" s="50"/>
      <c r="D46" s="40"/>
      <c r="E46" s="158"/>
    </row>
    <row r="47" spans="1:31" s="15" customFormat="1" x14ac:dyDescent="0.2">
      <c r="A47" s="18" t="s">
        <v>179</v>
      </c>
      <c r="B47" s="39" t="s">
        <v>173</v>
      </c>
      <c r="C47" s="50"/>
      <c r="D47" s="40"/>
      <c r="E47" s="158"/>
    </row>
    <row r="48" spans="1:31" s="15" customFormat="1" x14ac:dyDescent="0.2">
      <c r="A48" s="18">
        <v>407</v>
      </c>
      <c r="B48" s="39" t="s">
        <v>174</v>
      </c>
      <c r="C48" s="50">
        <v>0</v>
      </c>
      <c r="D48" s="40">
        <v>325</v>
      </c>
      <c r="E48" s="158">
        <v>0</v>
      </c>
    </row>
    <row r="49" spans="1:5" s="15" customFormat="1" x14ac:dyDescent="0.2">
      <c r="A49" s="19"/>
      <c r="B49" s="36" t="s">
        <v>69</v>
      </c>
      <c r="C49" s="46">
        <f>C50+C51+C52+C53+C54+C55+C56</f>
        <v>1773774</v>
      </c>
      <c r="D49" s="46">
        <f>D50+D51+D52+D53+D54+D55+D56</f>
        <v>2197043</v>
      </c>
      <c r="E49" s="157">
        <f>E50+E51+E52+E53+E54+E55+E56</f>
        <v>2210000</v>
      </c>
    </row>
    <row r="50" spans="1:5" s="15" customFormat="1" ht="22.5" x14ac:dyDescent="0.2">
      <c r="A50" s="26" t="s">
        <v>187</v>
      </c>
      <c r="B50" s="39" t="s">
        <v>180</v>
      </c>
      <c r="C50" s="50">
        <v>1722534</v>
      </c>
      <c r="D50" s="40">
        <v>1993215</v>
      </c>
      <c r="E50" s="158">
        <v>2050000</v>
      </c>
    </row>
    <row r="51" spans="1:5" s="15" customFormat="1" x14ac:dyDescent="0.2">
      <c r="A51" s="18" t="s">
        <v>188</v>
      </c>
      <c r="B51" s="39" t="s">
        <v>181</v>
      </c>
      <c r="C51" s="50">
        <v>46831</v>
      </c>
      <c r="D51" s="40">
        <v>201641</v>
      </c>
      <c r="E51" s="158">
        <v>160000</v>
      </c>
    </row>
    <row r="52" spans="1:5" s="15" customFormat="1" x14ac:dyDescent="0.2">
      <c r="A52" s="18" t="s">
        <v>189</v>
      </c>
      <c r="B52" s="39" t="s">
        <v>182</v>
      </c>
      <c r="C52" s="50"/>
      <c r="D52" s="40"/>
      <c r="E52" s="158"/>
    </row>
    <row r="53" spans="1:5" s="15" customFormat="1" x14ac:dyDescent="0.2">
      <c r="A53" s="18" t="s">
        <v>190</v>
      </c>
      <c r="B53" s="39" t="s">
        <v>183</v>
      </c>
      <c r="C53" s="50"/>
      <c r="D53" s="40"/>
      <c r="E53" s="158"/>
    </row>
    <row r="54" spans="1:5" s="15" customFormat="1" x14ac:dyDescent="0.2">
      <c r="A54" s="18">
        <v>4709</v>
      </c>
      <c r="B54" s="39" t="s">
        <v>184</v>
      </c>
      <c r="C54" s="50"/>
      <c r="D54" s="40"/>
      <c r="E54" s="158"/>
    </row>
    <row r="55" spans="1:5" s="15" customFormat="1" x14ac:dyDescent="0.2">
      <c r="A55" s="18" t="s">
        <v>191</v>
      </c>
      <c r="B55" s="39" t="s">
        <v>185</v>
      </c>
      <c r="C55" s="50">
        <v>4409</v>
      </c>
      <c r="D55" s="40">
        <v>2187</v>
      </c>
      <c r="E55" s="158">
        <v>0</v>
      </c>
    </row>
    <row r="56" spans="1:5" s="15" customFormat="1" x14ac:dyDescent="0.2">
      <c r="A56" s="18">
        <v>5580</v>
      </c>
      <c r="B56" s="39" t="s">
        <v>186</v>
      </c>
      <c r="C56" s="50"/>
      <c r="D56" s="40"/>
      <c r="E56" s="158"/>
    </row>
    <row r="57" spans="1:5" s="15" customFormat="1" x14ac:dyDescent="0.2">
      <c r="A57" s="18"/>
      <c r="B57" s="36" t="s">
        <v>70</v>
      </c>
      <c r="C57" s="46">
        <f>C58+C59+C60+C61+C62</f>
        <v>0</v>
      </c>
      <c r="D57" s="46">
        <f>D58+D59+D60+D61+D62</f>
        <v>0</v>
      </c>
      <c r="E57" s="157">
        <f>E58+E59+E60+E61+E62</f>
        <v>0</v>
      </c>
    </row>
    <row r="58" spans="1:5" s="15" customFormat="1" x14ac:dyDescent="0.2">
      <c r="A58" s="18" t="s">
        <v>193</v>
      </c>
      <c r="B58" s="39" t="s">
        <v>142</v>
      </c>
      <c r="C58" s="50"/>
      <c r="D58" s="40"/>
      <c r="E58" s="158"/>
    </row>
    <row r="59" spans="1:5" s="15" customFormat="1" x14ac:dyDescent="0.2">
      <c r="A59" s="18" t="s">
        <v>194</v>
      </c>
      <c r="B59" s="39" t="s">
        <v>192</v>
      </c>
      <c r="C59" s="50"/>
      <c r="D59" s="40"/>
      <c r="E59" s="158"/>
    </row>
    <row r="60" spans="1:5" s="15" customFormat="1" x14ac:dyDescent="0.2">
      <c r="A60" s="18" t="s">
        <v>195</v>
      </c>
      <c r="B60" s="39" t="s">
        <v>144</v>
      </c>
      <c r="C60" s="50"/>
      <c r="D60" s="40"/>
      <c r="E60" s="158"/>
    </row>
    <row r="61" spans="1:5" s="15" customFormat="1" x14ac:dyDescent="0.2">
      <c r="A61" s="18"/>
      <c r="B61" s="39" t="s">
        <v>145</v>
      </c>
      <c r="C61" s="50"/>
      <c r="D61" s="40"/>
      <c r="E61" s="158"/>
    </row>
    <row r="62" spans="1:5" s="15" customFormat="1" x14ac:dyDescent="0.2">
      <c r="A62" s="18" t="s">
        <v>196</v>
      </c>
      <c r="B62" s="39" t="s">
        <v>146</v>
      </c>
      <c r="C62" s="50"/>
      <c r="D62" s="40"/>
      <c r="E62" s="158"/>
    </row>
    <row r="63" spans="1:5" s="15" customFormat="1" x14ac:dyDescent="0.2">
      <c r="A63" s="20"/>
      <c r="B63" s="36" t="s">
        <v>0</v>
      </c>
      <c r="C63" s="46">
        <f>C64+C65+C66+C67+C68</f>
        <v>0</v>
      </c>
      <c r="D63" s="46">
        <f>D64+D65+D66+D67+D68</f>
        <v>0</v>
      </c>
      <c r="E63" s="157">
        <f>E64+E65+E66+E67+E68</f>
        <v>0</v>
      </c>
    </row>
    <row r="64" spans="1:5" s="15" customFormat="1" x14ac:dyDescent="0.2">
      <c r="A64" s="18" t="s">
        <v>197</v>
      </c>
      <c r="B64" s="39" t="s">
        <v>142</v>
      </c>
      <c r="C64" s="50"/>
      <c r="D64" s="40"/>
      <c r="E64" s="158"/>
    </row>
    <row r="65" spans="1:31" s="15" customFormat="1" x14ac:dyDescent="0.2">
      <c r="A65" s="18" t="s">
        <v>198</v>
      </c>
      <c r="B65" s="39" t="s">
        <v>192</v>
      </c>
      <c r="C65" s="50"/>
      <c r="D65" s="40"/>
      <c r="E65" s="158"/>
    </row>
    <row r="66" spans="1:31" s="15" customFormat="1" x14ac:dyDescent="0.2">
      <c r="A66" s="18" t="s">
        <v>199</v>
      </c>
      <c r="B66" s="39" t="s">
        <v>144</v>
      </c>
      <c r="C66" s="50"/>
      <c r="D66" s="40"/>
      <c r="E66" s="158"/>
    </row>
    <row r="67" spans="1:31" s="15" customFormat="1" x14ac:dyDescent="0.2">
      <c r="A67" s="18" t="s">
        <v>200</v>
      </c>
      <c r="B67" s="39" t="s">
        <v>145</v>
      </c>
      <c r="C67" s="50"/>
      <c r="D67" s="40"/>
      <c r="E67" s="158"/>
    </row>
    <row r="68" spans="1:31" s="15" customFormat="1" x14ac:dyDescent="0.2">
      <c r="A68" s="18" t="s">
        <v>201</v>
      </c>
      <c r="B68" s="39" t="s">
        <v>146</v>
      </c>
      <c r="C68" s="50"/>
      <c r="D68" s="40"/>
      <c r="E68" s="158"/>
    </row>
    <row r="69" spans="1:31" s="15" customFormat="1" x14ac:dyDescent="0.2">
      <c r="A69" s="18" t="s">
        <v>84</v>
      </c>
      <c r="B69" s="36" t="s">
        <v>58</v>
      </c>
      <c r="C69" s="46">
        <v>12209</v>
      </c>
      <c r="D69" s="37">
        <v>0</v>
      </c>
      <c r="E69" s="156">
        <v>0</v>
      </c>
    </row>
    <row r="70" spans="1:31" s="1" customFormat="1" x14ac:dyDescent="0.2">
      <c r="A70" s="18"/>
      <c r="B70" s="36" t="s">
        <v>71</v>
      </c>
      <c r="C70" s="46">
        <f>C71+C72</f>
        <v>960982</v>
      </c>
      <c r="D70" s="46">
        <f>D71+D72</f>
        <v>404527</v>
      </c>
      <c r="E70" s="157">
        <f>E71+E72</f>
        <v>245893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" customFormat="1" x14ac:dyDescent="0.2">
      <c r="A71" s="18" t="s">
        <v>202</v>
      </c>
      <c r="B71" s="39" t="s">
        <v>203</v>
      </c>
      <c r="C71" s="50">
        <v>960982</v>
      </c>
      <c r="D71" s="40">
        <v>404527</v>
      </c>
      <c r="E71" s="158">
        <v>245893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" customFormat="1" x14ac:dyDescent="0.2">
      <c r="A72" s="18">
        <v>576</v>
      </c>
      <c r="B72" s="39" t="s">
        <v>204</v>
      </c>
      <c r="C72" s="40"/>
      <c r="D72" s="40"/>
      <c r="E72" s="15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" customFormat="1" ht="13.5" thickBot="1" x14ac:dyDescent="0.25">
      <c r="A73" s="100"/>
      <c r="B73" s="101" t="s">
        <v>21</v>
      </c>
      <c r="C73" s="102">
        <f>C12+C40</f>
        <v>5272199</v>
      </c>
      <c r="D73" s="102">
        <f>D12+D40</f>
        <v>5164857</v>
      </c>
      <c r="E73" s="103">
        <f>E12+E40</f>
        <v>5086270</v>
      </c>
      <c r="F73" s="15"/>
      <c r="G73" s="15"/>
      <c r="H73" s="2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5.75" x14ac:dyDescent="0.25">
      <c r="A74" s="175" t="s">
        <v>80</v>
      </c>
      <c r="B74" s="176"/>
      <c r="C74" s="176"/>
      <c r="D74" s="176"/>
      <c r="E74" s="177"/>
    </row>
    <row r="75" spans="1:31" s="1" customFormat="1" x14ac:dyDescent="0.2">
      <c r="A75" s="172" t="s">
        <v>72</v>
      </c>
      <c r="B75" s="173"/>
      <c r="C75" s="173"/>
      <c r="D75" s="173"/>
      <c r="E75" s="17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" customFormat="1" x14ac:dyDescent="0.2">
      <c r="A76" s="7"/>
      <c r="B76" s="35" t="s">
        <v>73</v>
      </c>
      <c r="C76" s="89">
        <f>C77+C87+C91</f>
        <v>3600500</v>
      </c>
      <c r="D76" s="94">
        <f>D77+D87+D91</f>
        <v>3667248</v>
      </c>
      <c r="E76" s="90">
        <f>E77+E87+E91</f>
        <v>3682021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5" customFormat="1" x14ac:dyDescent="0.2">
      <c r="A77" s="95"/>
      <c r="B77" s="48" t="s">
        <v>206</v>
      </c>
      <c r="C77" s="96">
        <f>C78+C79+C80+C81+C82+C83+C84+C85+C86</f>
        <v>3494664</v>
      </c>
      <c r="D77" s="96">
        <f>D78+D79+D80+D81+D82+D83+D84+D85+D86</f>
        <v>3561412</v>
      </c>
      <c r="E77" s="155">
        <f>E78+E79+E80+E81+E82+E83+E84+E85+E86</f>
        <v>3576185</v>
      </c>
      <c r="G77" s="22"/>
    </row>
    <row r="78" spans="1:31" s="15" customFormat="1" x14ac:dyDescent="0.2">
      <c r="A78" s="19" t="s">
        <v>205</v>
      </c>
      <c r="B78" s="36" t="s">
        <v>22</v>
      </c>
      <c r="C78" s="46">
        <v>1859531</v>
      </c>
      <c r="D78" s="37">
        <v>1859531</v>
      </c>
      <c r="E78" s="156">
        <v>1859531</v>
      </c>
      <c r="G78" s="22"/>
    </row>
    <row r="79" spans="1:31" s="15" customFormat="1" x14ac:dyDescent="0.2">
      <c r="A79" s="19">
        <v>110</v>
      </c>
      <c r="B79" s="36" t="s">
        <v>23</v>
      </c>
      <c r="C79" s="46"/>
      <c r="D79" s="37"/>
      <c r="E79" s="156"/>
    </row>
    <row r="80" spans="1:31" s="15" customFormat="1" x14ac:dyDescent="0.2">
      <c r="A80" s="19" t="s">
        <v>340</v>
      </c>
      <c r="B80" s="36" t="s">
        <v>24</v>
      </c>
      <c r="C80" s="46">
        <v>818512</v>
      </c>
      <c r="D80" s="37">
        <v>887730</v>
      </c>
      <c r="E80" s="156">
        <v>954478</v>
      </c>
    </row>
    <row r="81" spans="1:31" s="15" customFormat="1" x14ac:dyDescent="0.2">
      <c r="A81" s="19" t="s">
        <v>85</v>
      </c>
      <c r="B81" s="36" t="s">
        <v>25</v>
      </c>
      <c r="C81" s="46">
        <v>0</v>
      </c>
      <c r="D81" s="37">
        <v>0</v>
      </c>
      <c r="E81" s="156">
        <v>0</v>
      </c>
    </row>
    <row r="82" spans="1:31" s="15" customFormat="1" x14ac:dyDescent="0.2">
      <c r="A82" s="19" t="s">
        <v>86</v>
      </c>
      <c r="B82" s="36" t="s">
        <v>26</v>
      </c>
      <c r="C82" s="46">
        <v>0</v>
      </c>
      <c r="D82" s="37">
        <v>0</v>
      </c>
      <c r="E82" s="156">
        <v>0</v>
      </c>
    </row>
    <row r="83" spans="1:31" s="15" customFormat="1" x14ac:dyDescent="0.2">
      <c r="A83" s="19">
        <v>118</v>
      </c>
      <c r="B83" s="36" t="s">
        <v>48</v>
      </c>
      <c r="C83" s="46">
        <v>747403</v>
      </c>
      <c r="D83" s="37">
        <v>747403</v>
      </c>
      <c r="E83" s="156">
        <v>747403</v>
      </c>
    </row>
    <row r="84" spans="1:31" s="15" customFormat="1" x14ac:dyDescent="0.2">
      <c r="A84" s="19">
        <v>129</v>
      </c>
      <c r="B84" s="36" t="s">
        <v>49</v>
      </c>
      <c r="C84" s="46">
        <f>+Pyg!C61</f>
        <v>69218</v>
      </c>
      <c r="D84" s="37">
        <f>+Pyg!D61</f>
        <v>66748</v>
      </c>
      <c r="E84" s="156">
        <f>+Pyg!E61</f>
        <v>14773</v>
      </c>
    </row>
    <row r="85" spans="1:31" s="15" customFormat="1" x14ac:dyDescent="0.2">
      <c r="A85" s="21" t="s">
        <v>87</v>
      </c>
      <c r="B85" s="36" t="s">
        <v>50</v>
      </c>
      <c r="C85" s="46">
        <v>0</v>
      </c>
      <c r="D85" s="37">
        <v>0</v>
      </c>
      <c r="E85" s="156">
        <v>0</v>
      </c>
    </row>
    <row r="86" spans="1:31" s="15" customFormat="1" x14ac:dyDescent="0.2">
      <c r="A86" s="19">
        <v>111</v>
      </c>
      <c r="B86" s="36" t="s">
        <v>51</v>
      </c>
      <c r="C86" s="46">
        <v>0</v>
      </c>
      <c r="D86" s="37">
        <v>0</v>
      </c>
      <c r="E86" s="156">
        <v>0</v>
      </c>
    </row>
    <row r="87" spans="1:31" s="15" customFormat="1" x14ac:dyDescent="0.2">
      <c r="A87" s="19" t="s">
        <v>88</v>
      </c>
      <c r="B87" s="48" t="s">
        <v>79</v>
      </c>
      <c r="C87" s="46">
        <f>C88+C89+C90</f>
        <v>0</v>
      </c>
      <c r="D87" s="46">
        <f>D88+D89+D90</f>
        <v>0</v>
      </c>
      <c r="E87" s="157">
        <f>E88+E89+E90</f>
        <v>0</v>
      </c>
    </row>
    <row r="88" spans="1:31" s="15" customFormat="1" x14ac:dyDescent="0.2">
      <c r="A88" s="18">
        <v>133</v>
      </c>
      <c r="B88" s="39" t="s">
        <v>207</v>
      </c>
      <c r="C88" s="50"/>
      <c r="D88" s="40"/>
      <c r="E88" s="158"/>
    </row>
    <row r="89" spans="1:31" s="15" customFormat="1" x14ac:dyDescent="0.2">
      <c r="A89" s="18">
        <v>1340</v>
      </c>
      <c r="B89" s="39" t="s">
        <v>208</v>
      </c>
      <c r="C89" s="50"/>
      <c r="D89" s="40"/>
      <c r="E89" s="158"/>
    </row>
    <row r="90" spans="1:31" s="15" customFormat="1" x14ac:dyDescent="0.2">
      <c r="A90" s="18">
        <v>137</v>
      </c>
      <c r="B90" s="39" t="s">
        <v>209</v>
      </c>
      <c r="C90" s="50"/>
      <c r="D90" s="40"/>
      <c r="E90" s="158"/>
    </row>
    <row r="91" spans="1:31" s="15" customFormat="1" x14ac:dyDescent="0.2">
      <c r="A91" s="19" t="s">
        <v>89</v>
      </c>
      <c r="B91" s="48" t="s">
        <v>78</v>
      </c>
      <c r="C91" s="150">
        <v>105836</v>
      </c>
      <c r="D91" s="161">
        <v>105836</v>
      </c>
      <c r="E91" s="159">
        <v>105836</v>
      </c>
    </row>
    <row r="92" spans="1:31" s="1" customFormat="1" x14ac:dyDescent="0.2">
      <c r="A92" s="8"/>
      <c r="B92" s="49" t="s">
        <v>74</v>
      </c>
      <c r="C92" s="97">
        <f>C93+C98+C104+C105+C106</f>
        <v>9673</v>
      </c>
      <c r="D92" s="97">
        <f>D93+D98+D104+D105+D106</f>
        <v>5078</v>
      </c>
      <c r="E92" s="160">
        <f>E93+E98+E104+E105+E106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5" customFormat="1" x14ac:dyDescent="0.2">
      <c r="A93" s="19"/>
      <c r="B93" s="36" t="s">
        <v>82</v>
      </c>
      <c r="C93" s="46">
        <f>C94+C95+C96+C97</f>
        <v>0</v>
      </c>
      <c r="D93" s="46">
        <f>D94+D95+D96+D97</f>
        <v>0</v>
      </c>
      <c r="E93" s="157">
        <f>E94+E95+E96+E97</f>
        <v>0</v>
      </c>
    </row>
    <row r="94" spans="1:31" s="15" customFormat="1" x14ac:dyDescent="0.2">
      <c r="A94" s="19">
        <v>140</v>
      </c>
      <c r="B94" s="39" t="s">
        <v>210</v>
      </c>
      <c r="C94" s="50"/>
      <c r="D94" s="40"/>
      <c r="E94" s="158"/>
    </row>
    <row r="95" spans="1:31" s="15" customFormat="1" x14ac:dyDescent="0.2">
      <c r="A95" s="19">
        <v>145</v>
      </c>
      <c r="B95" s="39" t="s">
        <v>211</v>
      </c>
      <c r="C95" s="50"/>
      <c r="D95" s="40"/>
      <c r="E95" s="158"/>
    </row>
    <row r="96" spans="1:31" s="15" customFormat="1" x14ac:dyDescent="0.2">
      <c r="A96" s="19">
        <v>146</v>
      </c>
      <c r="B96" s="39" t="s">
        <v>212</v>
      </c>
      <c r="C96" s="50"/>
      <c r="D96" s="40"/>
      <c r="E96" s="158"/>
    </row>
    <row r="97" spans="1:31" s="15" customFormat="1" x14ac:dyDescent="0.2">
      <c r="A97" s="19" t="s">
        <v>213</v>
      </c>
      <c r="B97" s="39" t="s">
        <v>214</v>
      </c>
      <c r="C97" s="50"/>
      <c r="D97" s="40"/>
      <c r="E97" s="158"/>
    </row>
    <row r="98" spans="1:31" s="15" customFormat="1" x14ac:dyDescent="0.2">
      <c r="A98" s="19"/>
      <c r="B98" s="36" t="s">
        <v>52</v>
      </c>
      <c r="C98" s="46">
        <f>C99+C100+C101+C102+C103</f>
        <v>9673</v>
      </c>
      <c r="D98" s="46">
        <f>D99+D100+D101+D102+D103</f>
        <v>5078</v>
      </c>
      <c r="E98" s="157">
        <f>E99+E100+E101+E102+E103</f>
        <v>0</v>
      </c>
    </row>
    <row r="99" spans="1:31" s="15" customFormat="1" x14ac:dyDescent="0.2">
      <c r="A99" s="19" t="s">
        <v>115</v>
      </c>
      <c r="B99" s="39" t="s">
        <v>215</v>
      </c>
      <c r="C99" s="50"/>
      <c r="D99" s="40"/>
      <c r="E99" s="158"/>
    </row>
    <row r="100" spans="1:31" s="15" customFormat="1" x14ac:dyDescent="0.2">
      <c r="A100" s="19" t="s">
        <v>216</v>
      </c>
      <c r="B100" s="39" t="s">
        <v>217</v>
      </c>
      <c r="C100" s="50"/>
      <c r="D100" s="40"/>
      <c r="E100" s="158"/>
    </row>
    <row r="101" spans="1:31" s="15" customFormat="1" x14ac:dyDescent="0.2">
      <c r="A101" s="19" t="s">
        <v>90</v>
      </c>
      <c r="B101" s="39" t="s">
        <v>218</v>
      </c>
      <c r="C101" s="50"/>
      <c r="D101" s="40"/>
      <c r="E101" s="158"/>
    </row>
    <row r="102" spans="1:31" s="15" customFormat="1" x14ac:dyDescent="0.2">
      <c r="A102" s="19">
        <v>176</v>
      </c>
      <c r="B102" s="39" t="s">
        <v>145</v>
      </c>
      <c r="C102" s="50"/>
      <c r="D102" s="40"/>
      <c r="E102" s="158"/>
    </row>
    <row r="103" spans="1:31" s="15" customFormat="1" ht="22.5" x14ac:dyDescent="0.2">
      <c r="A103" s="23" t="s">
        <v>219</v>
      </c>
      <c r="B103" s="39" t="s">
        <v>220</v>
      </c>
      <c r="C103" s="50">
        <v>9673</v>
      </c>
      <c r="D103" s="40">
        <v>5078</v>
      </c>
      <c r="E103" s="158">
        <v>0</v>
      </c>
    </row>
    <row r="104" spans="1:31" s="15" customFormat="1" ht="22.5" x14ac:dyDescent="0.2">
      <c r="A104" s="23" t="s">
        <v>116</v>
      </c>
      <c r="B104" s="36" t="s">
        <v>53</v>
      </c>
      <c r="C104" s="46"/>
      <c r="D104" s="37"/>
      <c r="E104" s="156"/>
    </row>
    <row r="105" spans="1:31" s="15" customFormat="1" x14ac:dyDescent="0.2">
      <c r="A105" s="19">
        <v>479</v>
      </c>
      <c r="B105" s="36" t="s">
        <v>54</v>
      </c>
      <c r="C105" s="46"/>
      <c r="D105" s="37"/>
      <c r="E105" s="156"/>
    </row>
    <row r="106" spans="1:31" s="24" customFormat="1" x14ac:dyDescent="0.2">
      <c r="A106" s="19">
        <v>181</v>
      </c>
      <c r="B106" s="36" t="s">
        <v>55</v>
      </c>
      <c r="C106" s="150"/>
      <c r="D106" s="161"/>
      <c r="E106" s="159"/>
    </row>
    <row r="107" spans="1:31" s="1" customFormat="1" x14ac:dyDescent="0.2">
      <c r="A107" s="8"/>
      <c r="B107" s="49" t="s">
        <v>75</v>
      </c>
      <c r="C107" s="97">
        <f>C108+C109+C113+C119+C120+C128</f>
        <v>1662026</v>
      </c>
      <c r="D107" s="97">
        <f>D108+D109+D113+D119+D120+D128</f>
        <v>1492531</v>
      </c>
      <c r="E107" s="160">
        <f>E108+E109+E113+E119+E120+E128</f>
        <v>1404249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s="15" customFormat="1" x14ac:dyDescent="0.2">
      <c r="A108" s="21" t="s">
        <v>117</v>
      </c>
      <c r="B108" s="42" t="s">
        <v>27</v>
      </c>
      <c r="C108" s="46"/>
      <c r="D108" s="37"/>
      <c r="E108" s="156"/>
    </row>
    <row r="109" spans="1:31" s="15" customFormat="1" x14ac:dyDescent="0.2">
      <c r="A109" s="19"/>
      <c r="B109" s="42" t="s">
        <v>28</v>
      </c>
      <c r="C109" s="46">
        <f>C110+C111+C112</f>
        <v>0</v>
      </c>
      <c r="D109" s="46">
        <f>D110+D111+D112</f>
        <v>0</v>
      </c>
      <c r="E109" s="157">
        <f>E110+E111+E112</f>
        <v>0</v>
      </c>
    </row>
    <row r="110" spans="1:31" s="15" customFormat="1" x14ac:dyDescent="0.2">
      <c r="A110" s="21" t="s">
        <v>91</v>
      </c>
      <c r="B110" s="39" t="s">
        <v>221</v>
      </c>
      <c r="C110" s="50"/>
      <c r="D110" s="40"/>
      <c r="E110" s="158"/>
    </row>
    <row r="111" spans="1:31" s="15" customFormat="1" x14ac:dyDescent="0.2">
      <c r="A111" s="21" t="s">
        <v>92</v>
      </c>
      <c r="B111" s="39" t="s">
        <v>222</v>
      </c>
      <c r="C111" s="50"/>
      <c r="D111" s="40"/>
      <c r="E111" s="158"/>
    </row>
    <row r="112" spans="1:31" s="15" customFormat="1" x14ac:dyDescent="0.2">
      <c r="A112" s="19" t="s">
        <v>118</v>
      </c>
      <c r="B112" s="39" t="s">
        <v>223</v>
      </c>
      <c r="C112" s="50"/>
      <c r="D112" s="40"/>
      <c r="E112" s="158"/>
    </row>
    <row r="113" spans="1:5" s="15" customFormat="1" x14ac:dyDescent="0.2">
      <c r="A113" s="19"/>
      <c r="B113" s="36" t="s">
        <v>29</v>
      </c>
      <c r="C113" s="46">
        <f>C114+C115+C116+C117+C118</f>
        <v>112761</v>
      </c>
      <c r="D113" s="46">
        <f>D114+D115+D116+D117+D118</f>
        <v>119767</v>
      </c>
      <c r="E113" s="157">
        <f>E114+E115+E116+E117+E118</f>
        <v>100000</v>
      </c>
    </row>
    <row r="114" spans="1:5" s="15" customFormat="1" x14ac:dyDescent="0.2">
      <c r="A114" s="19" t="s">
        <v>119</v>
      </c>
      <c r="B114" s="39" t="s">
        <v>215</v>
      </c>
      <c r="C114" s="50"/>
      <c r="D114" s="40"/>
      <c r="E114" s="158"/>
    </row>
    <row r="115" spans="1:5" s="15" customFormat="1" x14ac:dyDescent="0.2">
      <c r="A115" s="19" t="s">
        <v>93</v>
      </c>
      <c r="B115" s="39" t="s">
        <v>217</v>
      </c>
      <c r="C115" s="50"/>
      <c r="D115" s="40"/>
      <c r="E115" s="158"/>
    </row>
    <row r="116" spans="1:5" s="15" customFormat="1" x14ac:dyDescent="0.2">
      <c r="A116" s="19" t="s">
        <v>224</v>
      </c>
      <c r="B116" s="39" t="s">
        <v>218</v>
      </c>
      <c r="C116" s="50"/>
      <c r="D116" s="40"/>
      <c r="E116" s="158"/>
    </row>
    <row r="117" spans="1:5" s="15" customFormat="1" x14ac:dyDescent="0.2">
      <c r="A117" s="19" t="s">
        <v>225</v>
      </c>
      <c r="B117" s="39" t="s">
        <v>145</v>
      </c>
      <c r="C117" s="50"/>
      <c r="D117" s="40"/>
      <c r="E117" s="158"/>
    </row>
    <row r="118" spans="1:5" s="15" customFormat="1" ht="45" x14ac:dyDescent="0.2">
      <c r="A118" s="23" t="s">
        <v>226</v>
      </c>
      <c r="B118" s="39" t="s">
        <v>220</v>
      </c>
      <c r="C118" s="50">
        <v>112761</v>
      </c>
      <c r="D118" s="40">
        <v>119767</v>
      </c>
      <c r="E118" s="158">
        <v>100000</v>
      </c>
    </row>
    <row r="119" spans="1:5" s="15" customFormat="1" ht="22.5" x14ac:dyDescent="0.2">
      <c r="A119" s="20" t="s">
        <v>130</v>
      </c>
      <c r="B119" s="36" t="s">
        <v>56</v>
      </c>
      <c r="C119" s="46">
        <v>0</v>
      </c>
      <c r="D119" s="37">
        <v>0</v>
      </c>
      <c r="E119" s="156">
        <v>0</v>
      </c>
    </row>
    <row r="120" spans="1:5" s="15" customFormat="1" x14ac:dyDescent="0.2">
      <c r="A120" s="99"/>
      <c r="B120" s="36" t="s">
        <v>57</v>
      </c>
      <c r="C120" s="46">
        <f>C121+C122+C123+C124+C125+C126+C127</f>
        <v>1367842</v>
      </c>
      <c r="D120" s="46">
        <f>D121+D122+D123+D124+D125+D126+D127</f>
        <v>1212120</v>
      </c>
      <c r="E120" s="157">
        <f>E121+E122+E123+E124+E125+E126+E127</f>
        <v>1173000</v>
      </c>
    </row>
    <row r="121" spans="1:5" s="15" customFormat="1" x14ac:dyDescent="0.2">
      <c r="A121" s="19" t="s">
        <v>227</v>
      </c>
      <c r="B121" s="39" t="s">
        <v>228</v>
      </c>
      <c r="C121" s="50">
        <v>693913</v>
      </c>
      <c r="D121" s="40">
        <v>635091</v>
      </c>
      <c r="E121" s="158">
        <v>660000</v>
      </c>
    </row>
    <row r="122" spans="1:5" s="15" customFormat="1" x14ac:dyDescent="0.2">
      <c r="A122" s="19" t="s">
        <v>229</v>
      </c>
      <c r="B122" s="39" t="s">
        <v>230</v>
      </c>
      <c r="C122" s="50">
        <v>92506</v>
      </c>
      <c r="D122" s="40">
        <v>43319</v>
      </c>
      <c r="E122" s="158">
        <v>63000</v>
      </c>
    </row>
    <row r="123" spans="1:5" s="15" customFormat="1" x14ac:dyDescent="0.2">
      <c r="A123" s="19">
        <v>41</v>
      </c>
      <c r="B123" s="39" t="s">
        <v>231</v>
      </c>
      <c r="C123" s="50">
        <v>549</v>
      </c>
      <c r="D123" s="40">
        <v>555</v>
      </c>
      <c r="E123" s="158">
        <v>0</v>
      </c>
    </row>
    <row r="124" spans="1:5" s="15" customFormat="1" x14ac:dyDescent="0.2">
      <c r="A124" s="19" t="s">
        <v>232</v>
      </c>
      <c r="B124" s="39" t="s">
        <v>233</v>
      </c>
      <c r="C124" s="50">
        <v>0</v>
      </c>
      <c r="D124" s="40">
        <v>1111</v>
      </c>
      <c r="E124" s="158">
        <v>0</v>
      </c>
    </row>
    <row r="125" spans="1:5" s="15" customFormat="1" x14ac:dyDescent="0.2">
      <c r="A125" s="19">
        <v>4752</v>
      </c>
      <c r="B125" s="39" t="s">
        <v>234</v>
      </c>
      <c r="C125" s="50"/>
      <c r="D125" s="40"/>
      <c r="E125" s="158"/>
    </row>
    <row r="126" spans="1:5" s="15" customFormat="1" x14ac:dyDescent="0.2">
      <c r="A126" s="19" t="s">
        <v>235</v>
      </c>
      <c r="B126" s="39" t="s">
        <v>236</v>
      </c>
      <c r="C126" s="50">
        <v>315483</v>
      </c>
      <c r="D126" s="40">
        <v>291553</v>
      </c>
      <c r="E126" s="158">
        <v>330000</v>
      </c>
    </row>
    <row r="127" spans="1:5" s="15" customFormat="1" x14ac:dyDescent="0.2">
      <c r="A127" s="19">
        <v>438</v>
      </c>
      <c r="B127" s="39" t="s">
        <v>237</v>
      </c>
      <c r="C127" s="50">
        <v>265391</v>
      </c>
      <c r="D127" s="40">
        <v>240491</v>
      </c>
      <c r="E127" s="158">
        <v>120000</v>
      </c>
    </row>
    <row r="128" spans="1:5" s="15" customFormat="1" x14ac:dyDescent="0.2">
      <c r="A128" s="19" t="s">
        <v>94</v>
      </c>
      <c r="B128" s="36" t="s">
        <v>58</v>
      </c>
      <c r="C128" s="150">
        <v>181423</v>
      </c>
      <c r="D128" s="161">
        <v>160644</v>
      </c>
      <c r="E128" s="159">
        <v>131249</v>
      </c>
    </row>
    <row r="129" spans="1:31" s="1" customFormat="1" ht="13.5" thickBot="1" x14ac:dyDescent="0.25">
      <c r="A129" s="100"/>
      <c r="B129" s="101" t="s">
        <v>76</v>
      </c>
      <c r="C129" s="102">
        <f>C76+C92+C107</f>
        <v>5272199</v>
      </c>
      <c r="D129" s="102">
        <f>D76+D92+D107</f>
        <v>5164857</v>
      </c>
      <c r="E129" s="103">
        <f>E76+E92+E107</f>
        <v>5086270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x14ac:dyDescent="0.2">
      <c r="A130" s="148"/>
      <c r="B130" s="148"/>
      <c r="C130" s="149">
        <f>C129-C73</f>
        <v>0</v>
      </c>
      <c r="D130" s="149">
        <f>D129-D73</f>
        <v>0</v>
      </c>
      <c r="E130" s="149">
        <f>E129-E73</f>
        <v>0</v>
      </c>
    </row>
    <row r="131" spans="1:31" s="9" customFormat="1" x14ac:dyDescent="0.2">
      <c r="A131" s="104"/>
      <c r="B131" s="104"/>
      <c r="C131" s="105"/>
      <c r="D131" s="105"/>
      <c r="E131" s="105"/>
    </row>
    <row r="132" spans="1:31" s="9" customFormat="1" x14ac:dyDescent="0.2">
      <c r="A132" s="104"/>
      <c r="B132" s="104"/>
      <c r="C132" s="105"/>
      <c r="D132" s="105"/>
      <c r="E132" s="105"/>
    </row>
    <row r="133" spans="1:31" s="9" customFormat="1" x14ac:dyDescent="0.2">
      <c r="A133" s="104"/>
      <c r="B133" s="104"/>
      <c r="C133" s="105"/>
      <c r="D133" s="105"/>
      <c r="E133" s="105"/>
    </row>
    <row r="134" spans="1:31" s="9" customFormat="1" x14ac:dyDescent="0.2">
      <c r="A134" s="104"/>
      <c r="B134" s="104"/>
      <c r="C134" s="105"/>
      <c r="D134" s="105"/>
      <c r="E134" s="105"/>
    </row>
    <row r="135" spans="1:31" s="9" customFormat="1" x14ac:dyDescent="0.2">
      <c r="A135" s="104"/>
      <c r="B135" s="104"/>
      <c r="C135" s="105"/>
      <c r="D135" s="105"/>
      <c r="E135" s="105"/>
    </row>
    <row r="136" spans="1:31" s="9" customFormat="1" x14ac:dyDescent="0.2">
      <c r="A136" s="104"/>
      <c r="B136" s="104"/>
      <c r="C136" s="105"/>
      <c r="D136" s="105"/>
      <c r="E136" s="105"/>
    </row>
    <row r="137" spans="1:31" s="9" customFormat="1" x14ac:dyDescent="0.2">
      <c r="A137" s="104"/>
      <c r="B137" s="104"/>
      <c r="C137" s="105"/>
      <c r="D137" s="105"/>
      <c r="E137" s="105"/>
    </row>
    <row r="138" spans="1:31" s="9" customFormat="1" x14ac:dyDescent="0.2">
      <c r="A138" s="104"/>
      <c r="B138" s="104"/>
      <c r="C138" s="105"/>
      <c r="D138" s="105"/>
      <c r="E138" s="105"/>
    </row>
    <row r="139" spans="1:31" s="9" customFormat="1" x14ac:dyDescent="0.2">
      <c r="A139" s="104"/>
      <c r="B139" s="104"/>
      <c r="C139" s="105"/>
      <c r="D139" s="105"/>
      <c r="E139" s="105"/>
    </row>
    <row r="140" spans="1:31" s="9" customFormat="1" x14ac:dyDescent="0.2">
      <c r="A140" s="104"/>
      <c r="B140" s="104"/>
      <c r="C140" s="105"/>
      <c r="D140" s="105"/>
      <c r="E140" s="105"/>
    </row>
    <row r="141" spans="1:31" s="9" customFormat="1" x14ac:dyDescent="0.2">
      <c r="A141" s="104"/>
      <c r="B141" s="104"/>
      <c r="C141" s="105"/>
      <c r="D141" s="105"/>
      <c r="E141" s="105"/>
    </row>
    <row r="142" spans="1:31" s="9" customFormat="1" x14ac:dyDescent="0.2">
      <c r="A142" s="104"/>
      <c r="B142" s="104"/>
      <c r="C142" s="105"/>
      <c r="D142" s="105"/>
      <c r="E142" s="105"/>
    </row>
    <row r="143" spans="1:31" s="9" customFormat="1" x14ac:dyDescent="0.2">
      <c r="A143" s="104"/>
      <c r="B143" s="104"/>
      <c r="C143" s="105"/>
      <c r="D143" s="105"/>
      <c r="E143" s="105"/>
    </row>
    <row r="144" spans="1:31" s="9" customFormat="1" x14ac:dyDescent="0.2">
      <c r="A144" s="104"/>
      <c r="B144" s="104"/>
      <c r="C144" s="105"/>
      <c r="D144" s="105"/>
      <c r="E144" s="105"/>
    </row>
    <row r="145" spans="1:5" x14ac:dyDescent="0.2">
      <c r="A145" s="104"/>
      <c r="B145" s="104"/>
      <c r="C145" s="105"/>
      <c r="D145" s="105"/>
      <c r="E145" s="105"/>
    </row>
    <row r="146" spans="1:5" x14ac:dyDescent="0.2">
      <c r="A146" s="104"/>
      <c r="B146" s="104"/>
      <c r="C146" s="105"/>
      <c r="D146" s="105"/>
      <c r="E146" s="105"/>
    </row>
    <row r="147" spans="1:5" x14ac:dyDescent="0.2">
      <c r="A147" s="104"/>
      <c r="B147" s="104"/>
      <c r="C147" s="105"/>
      <c r="D147" s="105"/>
      <c r="E147" s="105"/>
    </row>
    <row r="148" spans="1:5" x14ac:dyDescent="0.2">
      <c r="A148" s="104"/>
      <c r="B148" s="104"/>
      <c r="C148" s="105"/>
      <c r="D148" s="105"/>
      <c r="E148" s="105"/>
    </row>
    <row r="149" spans="1:5" x14ac:dyDescent="0.2">
      <c r="A149" s="104"/>
      <c r="B149" s="104"/>
      <c r="C149" s="105"/>
      <c r="D149" s="105"/>
      <c r="E149" s="105"/>
    </row>
    <row r="150" spans="1:5" x14ac:dyDescent="0.2">
      <c r="A150" s="104"/>
      <c r="B150" s="104"/>
      <c r="C150" s="105"/>
      <c r="D150" s="105"/>
      <c r="E150" s="105"/>
    </row>
    <row r="151" spans="1:5" x14ac:dyDescent="0.2">
      <c r="A151" s="104"/>
      <c r="B151" s="104"/>
      <c r="C151" s="105"/>
      <c r="D151" s="105"/>
      <c r="E151" s="105"/>
    </row>
    <row r="152" spans="1:5" x14ac:dyDescent="0.2">
      <c r="A152" s="104"/>
      <c r="B152" s="104"/>
      <c r="C152" s="105"/>
      <c r="D152" s="105"/>
      <c r="E152" s="105"/>
    </row>
    <row r="153" spans="1:5" x14ac:dyDescent="0.2">
      <c r="A153" s="104"/>
      <c r="B153" s="104"/>
      <c r="C153" s="105"/>
      <c r="D153" s="105"/>
      <c r="E153" s="105"/>
    </row>
    <row r="154" spans="1:5" x14ac:dyDescent="0.2">
      <c r="A154" s="104"/>
      <c r="B154" s="104"/>
      <c r="C154" s="105"/>
      <c r="D154" s="105"/>
      <c r="E154" s="105"/>
    </row>
    <row r="155" spans="1:5" x14ac:dyDescent="0.2">
      <c r="A155" s="104"/>
      <c r="B155" s="104"/>
      <c r="C155" s="105"/>
      <c r="D155" s="105"/>
      <c r="E155" s="105"/>
    </row>
    <row r="156" spans="1:5" x14ac:dyDescent="0.2">
      <c r="A156" s="104"/>
      <c r="B156" s="104"/>
      <c r="C156" s="105"/>
      <c r="D156" s="105"/>
      <c r="E156" s="105"/>
    </row>
    <row r="157" spans="1:5" x14ac:dyDescent="0.2">
      <c r="A157" s="104"/>
      <c r="B157" s="104"/>
      <c r="C157" s="105"/>
      <c r="D157" s="105"/>
      <c r="E157" s="105"/>
    </row>
    <row r="158" spans="1:5" x14ac:dyDescent="0.2">
      <c r="A158" s="104"/>
      <c r="B158" s="104"/>
      <c r="C158" s="105"/>
      <c r="D158" s="105"/>
      <c r="E158" s="105"/>
    </row>
    <row r="159" spans="1:5" x14ac:dyDescent="0.2">
      <c r="A159" s="104"/>
      <c r="B159" s="104"/>
      <c r="C159" s="105"/>
      <c r="D159" s="105"/>
      <c r="E159" s="105"/>
    </row>
    <row r="160" spans="1:5" x14ac:dyDescent="0.2">
      <c r="A160" s="104"/>
      <c r="B160" s="104"/>
      <c r="C160" s="105"/>
      <c r="D160" s="105"/>
      <c r="E160" s="105"/>
    </row>
    <row r="161" spans="1:5" x14ac:dyDescent="0.2">
      <c r="A161" s="104"/>
      <c r="B161" s="104"/>
      <c r="C161" s="105"/>
      <c r="D161" s="105"/>
      <c r="E161" s="105"/>
    </row>
    <row r="162" spans="1:5" x14ac:dyDescent="0.2">
      <c r="A162" s="104"/>
      <c r="B162" s="104"/>
      <c r="C162" s="105"/>
      <c r="D162" s="105"/>
      <c r="E162" s="105"/>
    </row>
    <row r="163" spans="1:5" x14ac:dyDescent="0.2">
      <c r="A163" s="104"/>
      <c r="B163" s="104"/>
      <c r="C163" s="105"/>
      <c r="D163" s="105"/>
      <c r="E163" s="105"/>
    </row>
    <row r="164" spans="1:5" x14ac:dyDescent="0.2">
      <c r="A164" s="104"/>
      <c r="B164" s="104"/>
      <c r="C164" s="105"/>
      <c r="D164" s="105"/>
      <c r="E164" s="105"/>
    </row>
    <row r="165" spans="1:5" x14ac:dyDescent="0.2">
      <c r="A165" s="104"/>
      <c r="B165" s="104"/>
      <c r="C165" s="105"/>
      <c r="D165" s="105"/>
      <c r="E165" s="105"/>
    </row>
    <row r="166" spans="1:5" x14ac:dyDescent="0.2">
      <c r="A166" s="104"/>
      <c r="B166" s="104"/>
      <c r="C166" s="105"/>
      <c r="D166" s="105"/>
      <c r="E166" s="105"/>
    </row>
    <row r="167" spans="1:5" x14ac:dyDescent="0.2">
      <c r="A167" s="104"/>
      <c r="B167" s="104"/>
      <c r="C167" s="105"/>
      <c r="D167" s="105"/>
      <c r="E167" s="105"/>
    </row>
    <row r="168" spans="1:5" x14ac:dyDescent="0.2">
      <c r="A168" s="104"/>
      <c r="B168" s="104"/>
      <c r="C168" s="105"/>
      <c r="D168" s="105"/>
      <c r="E168" s="105"/>
    </row>
    <row r="169" spans="1:5" x14ac:dyDescent="0.2">
      <c r="A169" s="104"/>
      <c r="B169" s="104"/>
      <c r="C169" s="105"/>
      <c r="D169" s="105"/>
      <c r="E169" s="105"/>
    </row>
    <row r="170" spans="1:5" x14ac:dyDescent="0.2">
      <c r="A170" s="104"/>
      <c r="B170" s="104"/>
      <c r="C170" s="105"/>
      <c r="D170" s="105"/>
      <c r="E170" s="105"/>
    </row>
    <row r="171" spans="1:5" x14ac:dyDescent="0.2">
      <c r="A171" s="104"/>
      <c r="B171" s="104"/>
      <c r="C171" s="105"/>
      <c r="D171" s="105"/>
      <c r="E171" s="105"/>
    </row>
    <row r="172" spans="1:5" x14ac:dyDescent="0.2">
      <c r="A172" s="104"/>
      <c r="B172" s="104"/>
      <c r="C172" s="105"/>
      <c r="D172" s="105"/>
      <c r="E172" s="105"/>
    </row>
    <row r="173" spans="1:5" x14ac:dyDescent="0.2">
      <c r="A173" s="104"/>
      <c r="B173" s="104"/>
      <c r="C173" s="105"/>
      <c r="D173" s="105"/>
      <c r="E173" s="105"/>
    </row>
    <row r="174" spans="1:5" x14ac:dyDescent="0.2">
      <c r="A174" s="104"/>
      <c r="B174" s="104"/>
      <c r="C174" s="105"/>
      <c r="D174" s="105"/>
      <c r="E174" s="105"/>
    </row>
    <row r="175" spans="1:5" x14ac:dyDescent="0.2">
      <c r="A175" s="104"/>
      <c r="B175" s="104"/>
      <c r="C175" s="105"/>
      <c r="D175" s="105"/>
      <c r="E175" s="105"/>
    </row>
    <row r="176" spans="1:5" x14ac:dyDescent="0.2">
      <c r="A176" s="104"/>
      <c r="B176" s="104"/>
      <c r="C176" s="105"/>
      <c r="D176" s="105"/>
      <c r="E176" s="105"/>
    </row>
    <row r="177" spans="1:5" x14ac:dyDescent="0.2">
      <c r="A177" s="104"/>
      <c r="B177" s="104"/>
      <c r="C177" s="105"/>
      <c r="D177" s="105"/>
      <c r="E177" s="105"/>
    </row>
    <row r="178" spans="1:5" x14ac:dyDescent="0.2">
      <c r="A178" s="104"/>
      <c r="B178" s="104"/>
      <c r="C178" s="105"/>
      <c r="D178" s="105"/>
      <c r="E178" s="105"/>
    </row>
    <row r="179" spans="1:5" x14ac:dyDescent="0.2">
      <c r="A179" s="104"/>
      <c r="B179" s="104"/>
      <c r="C179" s="105"/>
      <c r="D179" s="105"/>
      <c r="E179" s="105"/>
    </row>
    <row r="180" spans="1:5" x14ac:dyDescent="0.2">
      <c r="A180" s="104"/>
      <c r="B180" s="104"/>
      <c r="C180" s="105"/>
      <c r="D180" s="105"/>
      <c r="E180" s="105"/>
    </row>
    <row r="181" spans="1:5" x14ac:dyDescent="0.2">
      <c r="A181" s="104"/>
      <c r="B181" s="104"/>
      <c r="C181" s="105"/>
      <c r="D181" s="105"/>
      <c r="E181" s="105"/>
    </row>
    <row r="182" spans="1:5" x14ac:dyDescent="0.2">
      <c r="A182" s="104"/>
      <c r="B182" s="104"/>
      <c r="C182" s="105"/>
      <c r="D182" s="105"/>
      <c r="E182" s="105"/>
    </row>
    <row r="183" spans="1:5" x14ac:dyDescent="0.2">
      <c r="A183" s="104"/>
      <c r="B183" s="104"/>
      <c r="C183" s="105"/>
      <c r="D183" s="105"/>
      <c r="E183" s="105"/>
    </row>
    <row r="184" spans="1:5" x14ac:dyDescent="0.2">
      <c r="A184" s="104"/>
      <c r="B184" s="104"/>
      <c r="C184" s="105"/>
      <c r="D184" s="105"/>
      <c r="E184" s="105"/>
    </row>
    <row r="185" spans="1:5" x14ac:dyDescent="0.2">
      <c r="A185" s="104"/>
      <c r="B185" s="104"/>
      <c r="C185" s="105"/>
      <c r="D185" s="105"/>
      <c r="E185" s="105"/>
    </row>
    <row r="186" spans="1:5" x14ac:dyDescent="0.2">
      <c r="A186" s="104"/>
      <c r="B186" s="104"/>
      <c r="C186" s="105"/>
      <c r="D186" s="105"/>
      <c r="E186" s="105"/>
    </row>
    <row r="187" spans="1:5" x14ac:dyDescent="0.2">
      <c r="A187" s="104"/>
      <c r="B187" s="104"/>
      <c r="C187" s="105"/>
      <c r="D187" s="105"/>
      <c r="E187" s="105"/>
    </row>
    <row r="188" spans="1:5" x14ac:dyDescent="0.2">
      <c r="A188" s="104"/>
      <c r="B188" s="104"/>
      <c r="C188" s="105"/>
      <c r="D188" s="105"/>
      <c r="E188" s="105"/>
    </row>
    <row r="189" spans="1:5" x14ac:dyDescent="0.2">
      <c r="A189" s="104"/>
      <c r="B189" s="104"/>
      <c r="C189" s="105"/>
      <c r="D189" s="105"/>
      <c r="E189" s="105"/>
    </row>
    <row r="190" spans="1:5" x14ac:dyDescent="0.2">
      <c r="A190" s="104"/>
      <c r="B190" s="104"/>
      <c r="C190" s="105"/>
      <c r="D190" s="105"/>
      <c r="E190" s="105"/>
    </row>
    <row r="191" spans="1:5" x14ac:dyDescent="0.2">
      <c r="A191" s="104"/>
      <c r="B191" s="104"/>
      <c r="C191" s="105"/>
      <c r="D191" s="105"/>
      <c r="E191" s="105"/>
    </row>
    <row r="192" spans="1:5" x14ac:dyDescent="0.2">
      <c r="A192" s="104"/>
      <c r="B192" s="104"/>
      <c r="C192" s="105"/>
      <c r="D192" s="105"/>
      <c r="E192" s="105"/>
    </row>
    <row r="193" spans="1:5" x14ac:dyDescent="0.2">
      <c r="A193" s="104"/>
      <c r="B193" s="104"/>
      <c r="C193" s="105"/>
      <c r="D193" s="105"/>
      <c r="E193" s="105"/>
    </row>
    <row r="194" spans="1:5" x14ac:dyDescent="0.2">
      <c r="A194" s="104"/>
      <c r="B194" s="104"/>
      <c r="C194" s="105"/>
      <c r="D194" s="105"/>
      <c r="E194" s="105"/>
    </row>
    <row r="195" spans="1:5" x14ac:dyDescent="0.2">
      <c r="A195" s="104"/>
      <c r="B195" s="104"/>
      <c r="C195" s="105"/>
      <c r="D195" s="105"/>
      <c r="E195" s="105"/>
    </row>
    <row r="196" spans="1:5" x14ac:dyDescent="0.2">
      <c r="A196" s="104"/>
      <c r="B196" s="104"/>
      <c r="C196" s="105"/>
      <c r="D196" s="105"/>
      <c r="E196" s="105"/>
    </row>
    <row r="197" spans="1:5" x14ac:dyDescent="0.2">
      <c r="A197" s="104"/>
      <c r="B197" s="104"/>
      <c r="C197" s="105"/>
      <c r="D197" s="105"/>
      <c r="E197" s="105"/>
    </row>
    <row r="198" spans="1:5" x14ac:dyDescent="0.2">
      <c r="A198" s="104"/>
      <c r="B198" s="104"/>
      <c r="C198" s="105"/>
      <c r="D198" s="105"/>
      <c r="E198" s="105"/>
    </row>
    <row r="199" spans="1:5" x14ac:dyDescent="0.2">
      <c r="A199" s="104"/>
      <c r="B199" s="104"/>
      <c r="C199" s="105"/>
      <c r="D199" s="105"/>
      <c r="E199" s="105"/>
    </row>
    <row r="200" spans="1:5" x14ac:dyDescent="0.2">
      <c r="A200" s="104"/>
      <c r="B200" s="104"/>
      <c r="C200" s="105"/>
      <c r="D200" s="105"/>
      <c r="E200" s="105"/>
    </row>
    <row r="201" spans="1:5" x14ac:dyDescent="0.2">
      <c r="A201" s="104"/>
      <c r="B201" s="104"/>
      <c r="C201" s="105"/>
      <c r="D201" s="105"/>
      <c r="E201" s="105"/>
    </row>
    <row r="202" spans="1:5" x14ac:dyDescent="0.2">
      <c r="A202" s="104"/>
      <c r="B202" s="104"/>
      <c r="C202" s="105"/>
      <c r="D202" s="105"/>
      <c r="E202" s="105"/>
    </row>
    <row r="203" spans="1:5" x14ac:dyDescent="0.2">
      <c r="A203" s="104"/>
      <c r="B203" s="104"/>
      <c r="C203" s="105"/>
      <c r="D203" s="105"/>
      <c r="E203" s="105"/>
    </row>
    <row r="204" spans="1:5" x14ac:dyDescent="0.2">
      <c r="A204" s="104"/>
      <c r="B204" s="104"/>
      <c r="C204" s="105"/>
      <c r="D204" s="105"/>
      <c r="E204" s="105"/>
    </row>
    <row r="205" spans="1:5" x14ac:dyDescent="0.2">
      <c r="A205" s="104"/>
      <c r="B205" s="104"/>
      <c r="C205" s="105"/>
      <c r="D205" s="105"/>
      <c r="E205" s="105"/>
    </row>
    <row r="206" spans="1:5" x14ac:dyDescent="0.2">
      <c r="A206" s="104"/>
      <c r="B206" s="104"/>
      <c r="C206" s="105"/>
      <c r="D206" s="105"/>
      <c r="E206" s="105"/>
    </row>
    <row r="207" spans="1:5" x14ac:dyDescent="0.2">
      <c r="A207" s="104"/>
      <c r="B207" s="104"/>
      <c r="C207" s="105"/>
      <c r="D207" s="105"/>
      <c r="E207" s="105"/>
    </row>
    <row r="208" spans="1:5" x14ac:dyDescent="0.2">
      <c r="A208" s="104"/>
      <c r="B208" s="104"/>
      <c r="C208" s="105"/>
      <c r="D208" s="105"/>
      <c r="E208" s="105"/>
    </row>
    <row r="209" spans="1:5" x14ac:dyDescent="0.2">
      <c r="A209" s="104"/>
      <c r="B209" s="104"/>
      <c r="C209" s="105"/>
      <c r="D209" s="105"/>
      <c r="E209" s="105"/>
    </row>
    <row r="210" spans="1:5" x14ac:dyDescent="0.2">
      <c r="A210" s="104"/>
      <c r="B210" s="104"/>
      <c r="C210" s="105"/>
      <c r="D210" s="105"/>
      <c r="E210" s="105"/>
    </row>
    <row r="211" spans="1:5" x14ac:dyDescent="0.2">
      <c r="A211" s="104"/>
      <c r="B211" s="104"/>
      <c r="C211" s="105"/>
      <c r="D211" s="105"/>
      <c r="E211" s="105"/>
    </row>
    <row r="212" spans="1:5" x14ac:dyDescent="0.2">
      <c r="A212" s="104"/>
      <c r="B212" s="104"/>
      <c r="C212" s="105"/>
      <c r="D212" s="105"/>
      <c r="E212" s="105"/>
    </row>
    <row r="213" spans="1:5" x14ac:dyDescent="0.2">
      <c r="A213" s="104"/>
      <c r="B213" s="104"/>
      <c r="C213" s="105"/>
      <c r="D213" s="105"/>
      <c r="E213" s="105"/>
    </row>
    <row r="214" spans="1:5" x14ac:dyDescent="0.2">
      <c r="A214" s="104"/>
      <c r="B214" s="104"/>
      <c r="C214" s="105"/>
      <c r="D214" s="105"/>
      <c r="E214" s="105"/>
    </row>
    <row r="215" spans="1:5" x14ac:dyDescent="0.2">
      <c r="A215" s="104"/>
      <c r="B215" s="104"/>
      <c r="C215" s="105"/>
      <c r="D215" s="105"/>
      <c r="E215" s="105"/>
    </row>
    <row r="216" spans="1:5" x14ac:dyDescent="0.2">
      <c r="A216" s="104"/>
      <c r="B216" s="104"/>
      <c r="C216" s="105"/>
      <c r="D216" s="105"/>
      <c r="E216" s="105"/>
    </row>
    <row r="217" spans="1:5" x14ac:dyDescent="0.2">
      <c r="A217" s="104"/>
      <c r="B217" s="104"/>
      <c r="C217" s="105"/>
      <c r="D217" s="105"/>
      <c r="E217" s="105"/>
    </row>
    <row r="218" spans="1:5" x14ac:dyDescent="0.2">
      <c r="A218" s="104"/>
      <c r="B218" s="104"/>
      <c r="C218" s="105"/>
      <c r="D218" s="105"/>
      <c r="E218" s="105"/>
    </row>
    <row r="219" spans="1:5" x14ac:dyDescent="0.2">
      <c r="A219" s="104"/>
      <c r="B219" s="104"/>
      <c r="C219" s="105"/>
      <c r="D219" s="105"/>
      <c r="E219" s="105"/>
    </row>
    <row r="220" spans="1:5" x14ac:dyDescent="0.2">
      <c r="A220" s="104"/>
      <c r="B220" s="104"/>
      <c r="C220" s="105"/>
      <c r="D220" s="105"/>
      <c r="E220" s="105"/>
    </row>
    <row r="221" spans="1:5" x14ac:dyDescent="0.2">
      <c r="A221" s="104"/>
      <c r="B221" s="104"/>
      <c r="C221" s="105"/>
      <c r="D221" s="105"/>
      <c r="E221" s="105"/>
    </row>
    <row r="222" spans="1:5" x14ac:dyDescent="0.2">
      <c r="A222" s="104"/>
      <c r="B222" s="104"/>
      <c r="C222" s="105"/>
      <c r="D222" s="105"/>
      <c r="E222" s="105"/>
    </row>
    <row r="223" spans="1:5" x14ac:dyDescent="0.2">
      <c r="A223" s="104"/>
      <c r="B223" s="104"/>
      <c r="C223" s="105"/>
      <c r="D223" s="105"/>
      <c r="E223" s="105"/>
    </row>
    <row r="224" spans="1:5" x14ac:dyDescent="0.2">
      <c r="A224" s="104"/>
      <c r="B224" s="104"/>
      <c r="C224" s="105"/>
      <c r="D224" s="105"/>
      <c r="E224" s="105"/>
    </row>
    <row r="225" spans="1:5" x14ac:dyDescent="0.2">
      <c r="A225" s="104"/>
      <c r="B225" s="104"/>
      <c r="C225" s="105"/>
      <c r="D225" s="105"/>
      <c r="E225" s="105"/>
    </row>
    <row r="226" spans="1:5" x14ac:dyDescent="0.2">
      <c r="A226" s="104"/>
      <c r="B226" s="104"/>
      <c r="C226" s="105"/>
      <c r="D226" s="105"/>
      <c r="E226" s="105"/>
    </row>
    <row r="227" spans="1:5" x14ac:dyDescent="0.2">
      <c r="A227" s="104"/>
      <c r="B227" s="104"/>
      <c r="C227" s="105"/>
      <c r="D227" s="105"/>
      <c r="E227" s="105"/>
    </row>
    <row r="228" spans="1:5" x14ac:dyDescent="0.2">
      <c r="A228" s="104"/>
      <c r="B228" s="104"/>
      <c r="C228" s="105"/>
      <c r="D228" s="105"/>
      <c r="E228" s="105"/>
    </row>
    <row r="229" spans="1:5" x14ac:dyDescent="0.2">
      <c r="A229" s="104"/>
      <c r="B229" s="104"/>
      <c r="C229" s="105"/>
      <c r="D229" s="105"/>
      <c r="E229" s="105"/>
    </row>
    <row r="230" spans="1:5" x14ac:dyDescent="0.2">
      <c r="A230" s="104"/>
      <c r="B230" s="104"/>
      <c r="C230" s="105"/>
      <c r="D230" s="105"/>
      <c r="E230" s="105"/>
    </row>
    <row r="231" spans="1:5" x14ac:dyDescent="0.2">
      <c r="A231" s="104"/>
      <c r="B231" s="104"/>
      <c r="C231" s="105"/>
      <c r="D231" s="105"/>
      <c r="E231" s="105"/>
    </row>
    <row r="232" spans="1:5" x14ac:dyDescent="0.2">
      <c r="A232" s="104"/>
      <c r="B232" s="104"/>
      <c r="C232" s="105"/>
      <c r="D232" s="105"/>
      <c r="E232" s="105"/>
    </row>
    <row r="233" spans="1:5" x14ac:dyDescent="0.2">
      <c r="A233" s="104"/>
      <c r="B233" s="104"/>
      <c r="C233" s="105"/>
      <c r="D233" s="105"/>
      <c r="E233" s="105"/>
    </row>
    <row r="234" spans="1:5" x14ac:dyDescent="0.2">
      <c r="A234" s="104"/>
      <c r="B234" s="104"/>
      <c r="C234" s="105"/>
      <c r="D234" s="105"/>
      <c r="E234" s="105"/>
    </row>
    <row r="235" spans="1:5" x14ac:dyDescent="0.2">
      <c r="A235" s="104"/>
      <c r="B235" s="104"/>
      <c r="C235" s="105"/>
      <c r="D235" s="105"/>
      <c r="E235" s="105"/>
    </row>
    <row r="236" spans="1:5" x14ac:dyDescent="0.2">
      <c r="A236" s="104"/>
      <c r="B236" s="104"/>
      <c r="C236" s="105"/>
      <c r="D236" s="105"/>
      <c r="E236" s="105"/>
    </row>
    <row r="237" spans="1:5" x14ac:dyDescent="0.2">
      <c r="A237" s="104"/>
      <c r="B237" s="104"/>
      <c r="C237" s="105"/>
      <c r="D237" s="105"/>
      <c r="E237" s="105"/>
    </row>
    <row r="238" spans="1:5" x14ac:dyDescent="0.2">
      <c r="A238" s="104"/>
      <c r="B238" s="104"/>
      <c r="C238" s="105"/>
      <c r="D238" s="105"/>
      <c r="E238" s="105"/>
    </row>
    <row r="239" spans="1:5" x14ac:dyDescent="0.2">
      <c r="A239" s="104"/>
      <c r="B239" s="104"/>
      <c r="C239" s="105"/>
      <c r="D239" s="105"/>
      <c r="E239" s="105"/>
    </row>
    <row r="240" spans="1:5" x14ac:dyDescent="0.2">
      <c r="A240" s="104"/>
      <c r="B240" s="104"/>
      <c r="C240" s="105"/>
      <c r="D240" s="105"/>
      <c r="E240" s="105"/>
    </row>
    <row r="241" spans="1:5" x14ac:dyDescent="0.2">
      <c r="A241" s="104"/>
      <c r="B241" s="104"/>
      <c r="C241" s="105"/>
      <c r="D241" s="105"/>
      <c r="E241" s="105"/>
    </row>
    <row r="242" spans="1:5" x14ac:dyDescent="0.2">
      <c r="A242" s="104"/>
      <c r="B242" s="104"/>
      <c r="C242" s="105"/>
      <c r="D242" s="105"/>
      <c r="E242" s="105"/>
    </row>
    <row r="243" spans="1:5" x14ac:dyDescent="0.2">
      <c r="A243" s="104"/>
      <c r="B243" s="104"/>
      <c r="C243" s="105"/>
      <c r="D243" s="105"/>
      <c r="E243" s="105"/>
    </row>
    <row r="244" spans="1:5" x14ac:dyDescent="0.2">
      <c r="A244" s="104"/>
      <c r="B244" s="104"/>
      <c r="C244" s="105"/>
      <c r="D244" s="105"/>
      <c r="E244" s="105"/>
    </row>
    <row r="245" spans="1:5" x14ac:dyDescent="0.2">
      <c r="A245" s="104"/>
      <c r="B245" s="104"/>
      <c r="C245" s="105"/>
      <c r="D245" s="105"/>
      <c r="E245" s="105"/>
    </row>
    <row r="246" spans="1:5" x14ac:dyDescent="0.2">
      <c r="A246" s="104"/>
      <c r="B246" s="104"/>
      <c r="C246" s="105"/>
      <c r="D246" s="105"/>
      <c r="E246" s="105"/>
    </row>
    <row r="247" spans="1:5" x14ac:dyDescent="0.2">
      <c r="A247" s="104"/>
      <c r="B247" s="104"/>
      <c r="C247" s="105"/>
      <c r="D247" s="105"/>
      <c r="E247" s="105"/>
    </row>
    <row r="248" spans="1:5" x14ac:dyDescent="0.2">
      <c r="A248" s="104"/>
      <c r="B248" s="104"/>
      <c r="C248" s="105"/>
      <c r="D248" s="105"/>
      <c r="E248" s="105"/>
    </row>
    <row r="249" spans="1:5" x14ac:dyDescent="0.2">
      <c r="A249" s="104"/>
      <c r="B249" s="104"/>
      <c r="C249" s="105"/>
      <c r="D249" s="105"/>
      <c r="E249" s="105"/>
    </row>
    <row r="250" spans="1:5" x14ac:dyDescent="0.2">
      <c r="A250" s="104"/>
      <c r="B250" s="104"/>
      <c r="C250" s="105"/>
      <c r="D250" s="105"/>
      <c r="E250" s="105"/>
    </row>
    <row r="251" spans="1:5" x14ac:dyDescent="0.2">
      <c r="A251" s="104"/>
      <c r="B251" s="104"/>
      <c r="C251" s="105"/>
      <c r="D251" s="105"/>
      <c r="E251" s="105"/>
    </row>
    <row r="252" spans="1:5" x14ac:dyDescent="0.2">
      <c r="A252" s="104"/>
      <c r="B252" s="104"/>
      <c r="C252" s="105"/>
      <c r="D252" s="105"/>
      <c r="E252" s="105"/>
    </row>
    <row r="253" spans="1:5" x14ac:dyDescent="0.2">
      <c r="A253" s="104"/>
      <c r="B253" s="104"/>
      <c r="C253" s="105"/>
      <c r="D253" s="105"/>
      <c r="E253" s="105"/>
    </row>
    <row r="254" spans="1:5" x14ac:dyDescent="0.2">
      <c r="A254" s="104"/>
      <c r="B254" s="104"/>
      <c r="C254" s="105"/>
      <c r="D254" s="105"/>
      <c r="E254" s="105"/>
    </row>
    <row r="255" spans="1:5" x14ac:dyDescent="0.2">
      <c r="A255" s="104"/>
      <c r="B255" s="104"/>
      <c r="C255" s="105"/>
      <c r="D255" s="105"/>
      <c r="E255" s="105"/>
    </row>
    <row r="256" spans="1:5" x14ac:dyDescent="0.2">
      <c r="A256" s="104"/>
      <c r="B256" s="104"/>
      <c r="C256" s="105"/>
      <c r="D256" s="105"/>
      <c r="E256" s="105"/>
    </row>
    <row r="257" spans="1:5" x14ac:dyDescent="0.2">
      <c r="A257" s="104"/>
      <c r="B257" s="104"/>
      <c r="C257" s="105"/>
      <c r="D257" s="105"/>
      <c r="E257" s="105"/>
    </row>
    <row r="258" spans="1:5" x14ac:dyDescent="0.2">
      <c r="A258" s="104"/>
      <c r="B258" s="104"/>
      <c r="C258" s="105"/>
      <c r="D258" s="105"/>
      <c r="E258" s="105"/>
    </row>
    <row r="259" spans="1:5" x14ac:dyDescent="0.2">
      <c r="A259" s="104"/>
      <c r="B259" s="104"/>
      <c r="C259" s="105"/>
      <c r="D259" s="105"/>
      <c r="E259" s="105"/>
    </row>
    <row r="260" spans="1:5" x14ac:dyDescent="0.2">
      <c r="A260" s="104"/>
      <c r="B260" s="104"/>
      <c r="C260" s="105"/>
      <c r="D260" s="105"/>
      <c r="E260" s="105"/>
    </row>
    <row r="261" spans="1:5" x14ac:dyDescent="0.2">
      <c r="A261" s="104"/>
      <c r="B261" s="104"/>
      <c r="C261" s="105"/>
      <c r="D261" s="105"/>
      <c r="E261" s="105"/>
    </row>
    <row r="262" spans="1:5" x14ac:dyDescent="0.2">
      <c r="A262" s="104"/>
      <c r="B262" s="104"/>
      <c r="C262" s="105"/>
      <c r="D262" s="105"/>
      <c r="E262" s="105"/>
    </row>
    <row r="263" spans="1:5" x14ac:dyDescent="0.2">
      <c r="A263" s="104"/>
      <c r="B263" s="104"/>
      <c r="C263" s="105"/>
      <c r="D263" s="105"/>
      <c r="E263" s="105"/>
    </row>
    <row r="264" spans="1:5" x14ac:dyDescent="0.2">
      <c r="A264" s="104"/>
      <c r="B264" s="104"/>
      <c r="C264" s="105"/>
      <c r="D264" s="105"/>
      <c r="E264" s="105"/>
    </row>
    <row r="265" spans="1:5" x14ac:dyDescent="0.2">
      <c r="A265" s="104"/>
      <c r="B265" s="104"/>
      <c r="C265" s="105"/>
      <c r="D265" s="105"/>
      <c r="E265" s="105"/>
    </row>
    <row r="266" spans="1:5" x14ac:dyDescent="0.2">
      <c r="A266" s="104"/>
      <c r="B266" s="104"/>
      <c r="C266" s="105"/>
      <c r="D266" s="105"/>
      <c r="E266" s="105"/>
    </row>
    <row r="267" spans="1:5" x14ac:dyDescent="0.2">
      <c r="A267" s="104"/>
      <c r="B267" s="104"/>
      <c r="C267" s="105"/>
      <c r="D267" s="105"/>
      <c r="E267" s="105"/>
    </row>
    <row r="268" spans="1:5" x14ac:dyDescent="0.2">
      <c r="A268" s="104"/>
      <c r="B268" s="104"/>
      <c r="C268" s="105"/>
      <c r="D268" s="105"/>
      <c r="E268" s="105"/>
    </row>
    <row r="269" spans="1:5" x14ac:dyDescent="0.2">
      <c r="A269" s="104"/>
      <c r="B269" s="104"/>
      <c r="C269" s="105"/>
      <c r="D269" s="105"/>
      <c r="E269" s="105"/>
    </row>
    <row r="270" spans="1:5" x14ac:dyDescent="0.2">
      <c r="A270" s="104"/>
      <c r="B270" s="104"/>
      <c r="C270" s="105"/>
      <c r="D270" s="105"/>
      <c r="E270" s="105"/>
    </row>
    <row r="271" spans="1:5" x14ac:dyDescent="0.2">
      <c r="A271" s="104"/>
      <c r="B271" s="104"/>
      <c r="C271" s="105"/>
      <c r="D271" s="105"/>
      <c r="E271" s="105"/>
    </row>
    <row r="272" spans="1:5" x14ac:dyDescent="0.2">
      <c r="A272" s="104"/>
      <c r="B272" s="104"/>
      <c r="C272" s="105"/>
      <c r="D272" s="105"/>
      <c r="E272" s="105"/>
    </row>
    <row r="273" spans="1:5" x14ac:dyDescent="0.2">
      <c r="A273" s="104"/>
      <c r="B273" s="104"/>
      <c r="C273" s="105"/>
      <c r="D273" s="105"/>
      <c r="E273" s="105"/>
    </row>
    <row r="274" spans="1:5" x14ac:dyDescent="0.2">
      <c r="A274" s="104"/>
      <c r="B274" s="104"/>
      <c r="C274" s="105"/>
      <c r="D274" s="105"/>
      <c r="E274" s="105"/>
    </row>
    <row r="275" spans="1:5" x14ac:dyDescent="0.2">
      <c r="A275" s="104"/>
      <c r="B275" s="104"/>
      <c r="C275" s="105"/>
      <c r="D275" s="105"/>
      <c r="E275" s="105"/>
    </row>
    <row r="276" spans="1:5" x14ac:dyDescent="0.2">
      <c r="A276" s="104"/>
      <c r="B276" s="104"/>
      <c r="C276" s="105"/>
      <c r="D276" s="105"/>
      <c r="E276" s="105"/>
    </row>
    <row r="277" spans="1:5" x14ac:dyDescent="0.2">
      <c r="A277" s="104"/>
      <c r="B277" s="104"/>
      <c r="C277" s="105"/>
      <c r="D277" s="105"/>
      <c r="E277" s="105"/>
    </row>
    <row r="278" spans="1:5" x14ac:dyDescent="0.2">
      <c r="A278" s="104"/>
      <c r="B278" s="104"/>
      <c r="C278" s="105"/>
      <c r="D278" s="105"/>
      <c r="E278" s="105"/>
    </row>
    <row r="279" spans="1:5" x14ac:dyDescent="0.2">
      <c r="A279" s="104"/>
      <c r="B279" s="104"/>
      <c r="C279" s="105"/>
      <c r="D279" s="105"/>
      <c r="E279" s="105"/>
    </row>
    <row r="280" spans="1:5" x14ac:dyDescent="0.2">
      <c r="A280" s="104"/>
      <c r="B280" s="104"/>
      <c r="C280" s="105"/>
      <c r="D280" s="105"/>
      <c r="E280" s="105"/>
    </row>
    <row r="281" spans="1:5" x14ac:dyDescent="0.2">
      <c r="A281" s="104"/>
      <c r="B281" s="104"/>
      <c r="C281" s="105"/>
      <c r="D281" s="105"/>
      <c r="E281" s="105"/>
    </row>
    <row r="282" spans="1:5" x14ac:dyDescent="0.2">
      <c r="A282" s="104"/>
      <c r="B282" s="104"/>
      <c r="C282" s="105"/>
      <c r="D282" s="105"/>
      <c r="E282" s="105"/>
    </row>
    <row r="283" spans="1:5" x14ac:dyDescent="0.2">
      <c r="A283" s="104"/>
      <c r="B283" s="104"/>
      <c r="C283" s="105"/>
      <c r="D283" s="105"/>
      <c r="E283" s="105"/>
    </row>
    <row r="284" spans="1:5" x14ac:dyDescent="0.2">
      <c r="A284" s="104"/>
      <c r="B284" s="104"/>
      <c r="C284" s="105"/>
      <c r="D284" s="105"/>
      <c r="E284" s="105"/>
    </row>
    <row r="285" spans="1:5" x14ac:dyDescent="0.2">
      <c r="A285" s="104"/>
      <c r="B285" s="104"/>
      <c r="C285" s="105"/>
      <c r="D285" s="105"/>
      <c r="E285" s="105"/>
    </row>
    <row r="286" spans="1:5" x14ac:dyDescent="0.2">
      <c r="A286" s="104"/>
      <c r="B286" s="104"/>
      <c r="C286" s="105"/>
      <c r="D286" s="105"/>
      <c r="E286" s="105"/>
    </row>
    <row r="287" spans="1:5" x14ac:dyDescent="0.2">
      <c r="A287" s="104"/>
      <c r="B287" s="104"/>
      <c r="C287" s="105"/>
      <c r="D287" s="105"/>
      <c r="E287" s="105"/>
    </row>
    <row r="288" spans="1:5" x14ac:dyDescent="0.2">
      <c r="A288" s="104"/>
      <c r="B288" s="104"/>
      <c r="C288" s="105"/>
      <c r="D288" s="105"/>
      <c r="E288" s="105"/>
    </row>
    <row r="289" spans="1:5" x14ac:dyDescent="0.2">
      <c r="A289" s="104"/>
      <c r="B289" s="104"/>
      <c r="C289" s="105"/>
      <c r="D289" s="105"/>
      <c r="E289" s="105"/>
    </row>
    <row r="290" spans="1:5" x14ac:dyDescent="0.2">
      <c r="A290" s="104"/>
      <c r="B290" s="104"/>
      <c r="C290" s="105"/>
      <c r="D290" s="105"/>
      <c r="E290" s="105"/>
    </row>
    <row r="291" spans="1:5" x14ac:dyDescent="0.2">
      <c r="A291" s="104"/>
      <c r="B291" s="104"/>
      <c r="C291" s="105"/>
      <c r="D291" s="105"/>
      <c r="E291" s="105"/>
    </row>
    <row r="292" spans="1:5" x14ac:dyDescent="0.2">
      <c r="A292" s="104"/>
      <c r="B292" s="104"/>
      <c r="C292" s="105"/>
      <c r="D292" s="105"/>
      <c r="E292" s="105"/>
    </row>
    <row r="293" spans="1:5" x14ac:dyDescent="0.2">
      <c r="A293" s="104"/>
      <c r="B293" s="104"/>
      <c r="C293" s="105"/>
      <c r="D293" s="105"/>
      <c r="E293" s="105"/>
    </row>
    <row r="294" spans="1:5" x14ac:dyDescent="0.2">
      <c r="A294" s="104"/>
      <c r="B294" s="104"/>
      <c r="C294" s="105"/>
      <c r="D294" s="105"/>
      <c r="E294" s="105"/>
    </row>
    <row r="295" spans="1:5" x14ac:dyDescent="0.2">
      <c r="A295" s="104"/>
      <c r="B295" s="104"/>
      <c r="C295" s="105"/>
      <c r="D295" s="105"/>
      <c r="E295" s="105"/>
    </row>
    <row r="296" spans="1:5" x14ac:dyDescent="0.2">
      <c r="A296" s="104"/>
      <c r="B296" s="104"/>
      <c r="C296" s="105"/>
      <c r="D296" s="105"/>
      <c r="E296" s="105"/>
    </row>
    <row r="297" spans="1:5" x14ac:dyDescent="0.2">
      <c r="A297" s="104"/>
      <c r="B297" s="104"/>
      <c r="C297" s="105"/>
      <c r="D297" s="105"/>
      <c r="E297" s="105"/>
    </row>
  </sheetData>
  <mergeCells count="6">
    <mergeCell ref="A75:E75"/>
    <mergeCell ref="A74:E74"/>
    <mergeCell ref="A3:E3"/>
    <mergeCell ref="A6:E6"/>
    <mergeCell ref="A10:E10"/>
    <mergeCell ref="A11:E11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 de Gestión 2021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46" zoomScaleNormal="100" zoomScaleSheetLayoutView="100" workbookViewId="0">
      <selection activeCell="K56" sqref="K56"/>
    </sheetView>
  </sheetViews>
  <sheetFormatPr baseColWidth="10" defaultRowHeight="12.75" x14ac:dyDescent="0.2"/>
  <cols>
    <col min="1" max="1" width="32.7109375" customWidth="1"/>
    <col min="2" max="2" width="72.140625" customWidth="1"/>
    <col min="3" max="5" width="14.7109375" style="68" customWidth="1"/>
    <col min="6" max="6" width="1.85546875" style="9" customWidth="1"/>
    <col min="7" max="18" width="11.42578125" style="9"/>
  </cols>
  <sheetData>
    <row r="1" spans="1:18" x14ac:dyDescent="0.2">
      <c r="A1" s="14"/>
      <c r="B1" s="14"/>
      <c r="C1" s="64"/>
      <c r="D1" s="64"/>
      <c r="E1" s="64"/>
    </row>
    <row r="2" spans="1:18" ht="13.5" thickBot="1" x14ac:dyDescent="0.25">
      <c r="A2" s="14"/>
      <c r="B2" s="14"/>
      <c r="C2" s="64"/>
      <c r="D2" s="64"/>
      <c r="E2" s="64"/>
    </row>
    <row r="3" spans="1:18" s="3" customFormat="1" ht="18.75" customHeight="1" thickBot="1" x14ac:dyDescent="0.3">
      <c r="A3" s="178" t="s">
        <v>343</v>
      </c>
      <c r="B3" s="179"/>
      <c r="C3" s="179"/>
      <c r="D3" s="179"/>
      <c r="E3" s="18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" customFormat="1" ht="11.25" x14ac:dyDescent="0.2">
      <c r="A4" s="70"/>
      <c r="B4" s="70"/>
      <c r="C4" s="69"/>
      <c r="D4" s="69"/>
      <c r="E4" s="6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27"/>
      <c r="B5" s="28"/>
      <c r="C5" s="29"/>
      <c r="D5" s="29"/>
      <c r="E5" s="30"/>
    </row>
    <row r="6" spans="1:18" ht="15.75" x14ac:dyDescent="0.2">
      <c r="A6" s="191" t="s">
        <v>83</v>
      </c>
      <c r="B6" s="191"/>
      <c r="C6" s="191"/>
      <c r="D6" s="191"/>
      <c r="E6" s="191"/>
    </row>
    <row r="7" spans="1:18" x14ac:dyDescent="0.2">
      <c r="A7" s="27"/>
      <c r="B7" s="31"/>
      <c r="C7" s="60"/>
      <c r="D7" s="60"/>
      <c r="E7" s="32"/>
    </row>
    <row r="8" spans="1:18" ht="25.5" x14ac:dyDescent="0.2">
      <c r="A8" s="34" t="s">
        <v>238</v>
      </c>
      <c r="B8" s="31"/>
      <c r="C8" s="66" t="s">
        <v>239</v>
      </c>
      <c r="D8" s="66" t="str">
        <f>+Balance!D8</f>
        <v>Datos reales</v>
      </c>
      <c r="E8" s="66" t="str">
        <f>+Balance!E8</f>
        <v>Presupuesto Gestión</v>
      </c>
    </row>
    <row r="9" spans="1:18" ht="18" customHeight="1" thickBot="1" x14ac:dyDescent="0.25">
      <c r="A9" s="33"/>
      <c r="B9" s="13"/>
      <c r="C9" s="47">
        <f>+Balance!C9</f>
        <v>43830</v>
      </c>
      <c r="D9" s="47">
        <f>+Balance!D9</f>
        <v>44196</v>
      </c>
      <c r="E9" s="47">
        <f>+Balance!E9</f>
        <v>44561</v>
      </c>
    </row>
    <row r="10" spans="1:18" s="1" customFormat="1" ht="16.5" thickBot="1" x14ac:dyDescent="0.25">
      <c r="A10" s="188" t="s">
        <v>83</v>
      </c>
      <c r="B10" s="189"/>
      <c r="C10" s="189"/>
      <c r="D10" s="189"/>
      <c r="E10" s="19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" customFormat="1" x14ac:dyDescent="0.2">
      <c r="A11" s="21"/>
      <c r="B11" s="51" t="s">
        <v>1</v>
      </c>
      <c r="C11" s="108">
        <f>C12+C13</f>
        <v>6110756</v>
      </c>
      <c r="D11" s="108">
        <f>D12+D13</f>
        <v>6778924</v>
      </c>
      <c r="E11" s="74">
        <f>E12+E13</f>
        <v>7202295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" customFormat="1" x14ac:dyDescent="0.2">
      <c r="A12" s="20" t="s">
        <v>242</v>
      </c>
      <c r="B12" s="52" t="s">
        <v>240</v>
      </c>
      <c r="C12" s="109">
        <v>20695</v>
      </c>
      <c r="D12" s="41">
        <v>31472</v>
      </c>
      <c r="E12" s="62">
        <v>42157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x14ac:dyDescent="0.2">
      <c r="A13" s="21">
        <v>705</v>
      </c>
      <c r="B13" s="52" t="s">
        <v>241</v>
      </c>
      <c r="C13" s="109">
        <v>6090061</v>
      </c>
      <c r="D13" s="41">
        <v>6747452</v>
      </c>
      <c r="E13" s="62">
        <v>7160138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" customFormat="1" x14ac:dyDescent="0.2">
      <c r="A14" s="19" t="s">
        <v>95</v>
      </c>
      <c r="B14" s="51" t="s">
        <v>2</v>
      </c>
      <c r="C14" s="108">
        <v>0</v>
      </c>
      <c r="D14" s="38">
        <v>0</v>
      </c>
      <c r="E14" s="61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" customFormat="1" x14ac:dyDescent="0.2">
      <c r="A15" s="19">
        <v>73</v>
      </c>
      <c r="B15" s="51" t="s">
        <v>3</v>
      </c>
      <c r="C15" s="108">
        <v>0</v>
      </c>
      <c r="D15" s="38">
        <v>0</v>
      </c>
      <c r="E15" s="61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" customFormat="1" x14ac:dyDescent="0.2">
      <c r="A16" s="19"/>
      <c r="B16" s="51" t="s">
        <v>4</v>
      </c>
      <c r="C16" s="108">
        <f>C17+C18+C19+C20</f>
        <v>-2707119</v>
      </c>
      <c r="D16" s="108">
        <f>D17+D18+D19+D20</f>
        <v>-2693851</v>
      </c>
      <c r="E16" s="74">
        <f>E17+E18+E19+E20</f>
        <v>-2537742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" customFormat="1" x14ac:dyDescent="0.2">
      <c r="A17" s="21" t="s">
        <v>120</v>
      </c>
      <c r="B17" s="52" t="s">
        <v>30</v>
      </c>
      <c r="C17" s="109"/>
      <c r="D17" s="41"/>
      <c r="E17" s="6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" customFormat="1" ht="22.5" x14ac:dyDescent="0.2">
      <c r="A18" s="20" t="s">
        <v>121</v>
      </c>
      <c r="B18" s="52" t="s">
        <v>31</v>
      </c>
      <c r="C18" s="109">
        <v>1891</v>
      </c>
      <c r="D18" s="41">
        <v>-6805</v>
      </c>
      <c r="E18" s="62">
        <v>5000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" customFormat="1" x14ac:dyDescent="0.2">
      <c r="A19" s="21" t="s">
        <v>96</v>
      </c>
      <c r="B19" s="52" t="s">
        <v>32</v>
      </c>
      <c r="C19" s="109">
        <v>-2709010</v>
      </c>
      <c r="D19" s="41">
        <v>-2687046</v>
      </c>
      <c r="E19" s="62">
        <v>-2542742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" customFormat="1" x14ac:dyDescent="0.2">
      <c r="A20" s="21" t="s">
        <v>122</v>
      </c>
      <c r="B20" s="52" t="s">
        <v>81</v>
      </c>
      <c r="C20" s="109"/>
      <c r="D20" s="41"/>
      <c r="E20" s="6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" customFormat="1" x14ac:dyDescent="0.2">
      <c r="A21" s="19"/>
      <c r="B21" s="51" t="s">
        <v>5</v>
      </c>
      <c r="C21" s="108">
        <f>C22+C23</f>
        <v>1490016</v>
      </c>
      <c r="D21" s="108">
        <f>D22+D23</f>
        <v>1099670</v>
      </c>
      <c r="E21" s="74">
        <f>E22+E23</f>
        <v>953982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" customFormat="1" x14ac:dyDescent="0.2">
      <c r="A22" s="19">
        <v>75</v>
      </c>
      <c r="B22" s="52" t="s">
        <v>33</v>
      </c>
      <c r="C22" s="109">
        <v>12309</v>
      </c>
      <c r="D22" s="41">
        <v>9943</v>
      </c>
      <c r="E22" s="62">
        <v>10000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" customFormat="1" x14ac:dyDescent="0.2">
      <c r="A23" s="19" t="s">
        <v>97</v>
      </c>
      <c r="B23" s="52" t="s">
        <v>34</v>
      </c>
      <c r="C23" s="109">
        <v>1477707</v>
      </c>
      <c r="D23" s="41">
        <v>1089727</v>
      </c>
      <c r="E23" s="62">
        <v>943982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" customFormat="1" x14ac:dyDescent="0.2">
      <c r="A24" s="19"/>
      <c r="B24" s="51" t="s">
        <v>6</v>
      </c>
      <c r="C24" s="108">
        <f>C25+C26+C27</f>
        <v>-4342310</v>
      </c>
      <c r="D24" s="108">
        <f>D25+D26+D27</f>
        <v>-4613569</v>
      </c>
      <c r="E24" s="74">
        <f>E25+E26+E27</f>
        <v>-4971027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" customFormat="1" x14ac:dyDescent="0.2">
      <c r="A25" s="21" t="s">
        <v>131</v>
      </c>
      <c r="B25" s="52" t="s">
        <v>35</v>
      </c>
      <c r="C25" s="109">
        <v>-3335919</v>
      </c>
      <c r="D25" s="41">
        <v>-3548156</v>
      </c>
      <c r="E25" s="62">
        <v>-3759577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" customFormat="1" x14ac:dyDescent="0.2">
      <c r="A26" s="19" t="s">
        <v>98</v>
      </c>
      <c r="B26" s="52" t="s">
        <v>36</v>
      </c>
      <c r="C26" s="109">
        <v>-1006391</v>
      </c>
      <c r="D26" s="41">
        <v>-1065413</v>
      </c>
      <c r="E26" s="62">
        <v>-1211450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x14ac:dyDescent="0.2">
      <c r="A27" s="19" t="s">
        <v>99</v>
      </c>
      <c r="B27" s="52" t="s">
        <v>37</v>
      </c>
      <c r="C27" s="109"/>
      <c r="D27" s="41"/>
      <c r="E27" s="6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" customFormat="1" x14ac:dyDescent="0.2">
      <c r="A28" s="19"/>
      <c r="B28" s="51" t="s">
        <v>7</v>
      </c>
      <c r="C28" s="108">
        <f>C29+C30+C31+C32</f>
        <v>-325408</v>
      </c>
      <c r="D28" s="108">
        <f>D29+D30+D31+D32</f>
        <v>-383065</v>
      </c>
      <c r="E28" s="74">
        <f>E29+E30+E31+E32</f>
        <v>-451150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1" customFormat="1" ht="22.5" x14ac:dyDescent="0.2">
      <c r="A29" s="20" t="s">
        <v>128</v>
      </c>
      <c r="B29" s="52" t="s">
        <v>38</v>
      </c>
      <c r="C29" s="151">
        <v>-319535</v>
      </c>
      <c r="D29" s="114">
        <v>-363719</v>
      </c>
      <c r="E29" s="115">
        <v>-446650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1" customFormat="1" x14ac:dyDescent="0.2">
      <c r="A30" s="21" t="s">
        <v>123</v>
      </c>
      <c r="B30" s="52" t="s">
        <v>39</v>
      </c>
      <c r="C30" s="109">
        <v>-5873</v>
      </c>
      <c r="D30" s="41">
        <v>-6752</v>
      </c>
      <c r="E30" s="62">
        <v>-4500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s="1" customFormat="1" x14ac:dyDescent="0.2">
      <c r="A31" s="19" t="s">
        <v>100</v>
      </c>
      <c r="B31" s="52" t="s">
        <v>40</v>
      </c>
      <c r="C31" s="109">
        <v>0</v>
      </c>
      <c r="D31" s="41">
        <v>-12594</v>
      </c>
      <c r="E31" s="62"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1" customFormat="1" x14ac:dyDescent="0.2">
      <c r="A32" s="19" t="s">
        <v>101</v>
      </c>
      <c r="B32" s="52" t="s">
        <v>41</v>
      </c>
      <c r="C32" s="109"/>
      <c r="D32" s="41"/>
      <c r="E32" s="6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" customFormat="1" x14ac:dyDescent="0.2">
      <c r="A33" s="19"/>
      <c r="B33" s="51" t="s">
        <v>8</v>
      </c>
      <c r="C33" s="108">
        <f>C34+C35+C36</f>
        <v>-163959</v>
      </c>
      <c r="D33" s="108">
        <f>D34+D35+D36</f>
        <v>-154731</v>
      </c>
      <c r="E33" s="74">
        <f>E34+E35+E36</f>
        <v>-177585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" customFormat="1" x14ac:dyDescent="0.2">
      <c r="A34" s="21" t="s">
        <v>132</v>
      </c>
      <c r="B34" s="52" t="s">
        <v>102</v>
      </c>
      <c r="C34" s="109">
        <v>-7454</v>
      </c>
      <c r="D34" s="41">
        <v>-10808</v>
      </c>
      <c r="E34" s="62">
        <v>-16037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" customFormat="1" x14ac:dyDescent="0.2">
      <c r="A35" s="21" t="s">
        <v>133</v>
      </c>
      <c r="B35" s="52" t="s">
        <v>129</v>
      </c>
      <c r="C35" s="109">
        <f>-163959-C34</f>
        <v>-156505</v>
      </c>
      <c r="D35" s="41">
        <v>-143923</v>
      </c>
      <c r="E35" s="62">
        <v>-161548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" customFormat="1" x14ac:dyDescent="0.2">
      <c r="A36" s="21" t="s">
        <v>134</v>
      </c>
      <c r="B36" s="52" t="s">
        <v>110</v>
      </c>
      <c r="C36" s="109"/>
      <c r="D36" s="41"/>
      <c r="E36" s="6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" customFormat="1" x14ac:dyDescent="0.2">
      <c r="A37" s="19">
        <v>746</v>
      </c>
      <c r="B37" s="51" t="s">
        <v>9</v>
      </c>
      <c r="C37" s="108"/>
      <c r="D37" s="38"/>
      <c r="E37" s="6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" customFormat="1" x14ac:dyDescent="0.2">
      <c r="A38" s="19" t="s">
        <v>124</v>
      </c>
      <c r="B38" s="51" t="s">
        <v>10</v>
      </c>
      <c r="C38" s="108"/>
      <c r="D38" s="38"/>
      <c r="E38" s="6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" customFormat="1" x14ac:dyDescent="0.2">
      <c r="A39" s="19"/>
      <c r="B39" s="51" t="s">
        <v>11</v>
      </c>
      <c r="C39" s="108">
        <f>+C40+C41</f>
        <v>13551</v>
      </c>
      <c r="D39" s="108">
        <f>+D40+D41</f>
        <v>35289</v>
      </c>
      <c r="E39" s="74">
        <f>+E40+E41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" customFormat="1" x14ac:dyDescent="0.2">
      <c r="A40" s="21" t="s">
        <v>243</v>
      </c>
      <c r="B40" s="52" t="s">
        <v>42</v>
      </c>
      <c r="C40" s="109"/>
      <c r="D40" s="41"/>
      <c r="E40" s="6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" customFormat="1" x14ac:dyDescent="0.2">
      <c r="A41" s="21" t="s">
        <v>341</v>
      </c>
      <c r="B41" s="52" t="s">
        <v>135</v>
      </c>
      <c r="C41" s="109">
        <f>13651-100</f>
        <v>13551</v>
      </c>
      <c r="D41" s="41">
        <v>35289</v>
      </c>
      <c r="E41" s="62"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" customFormat="1" x14ac:dyDescent="0.2">
      <c r="A42" s="4"/>
      <c r="B42" s="53" t="s">
        <v>244</v>
      </c>
      <c r="C42" s="111">
        <f>C11+C14+C15+C16+C21+C24+C28+C33+C37+C38+C39</f>
        <v>75527</v>
      </c>
      <c r="D42" s="111">
        <f>D11+D14+D15+D16+D21+D24+D28+D33+D37+D38+D39</f>
        <v>68667</v>
      </c>
      <c r="E42" s="93">
        <f>E11+E14+E15+E16+E21+E24+E28+E33+E37+E38+E39</f>
        <v>18773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" customFormat="1" x14ac:dyDescent="0.2">
      <c r="A43" s="19"/>
      <c r="B43" s="51" t="s">
        <v>12</v>
      </c>
      <c r="C43" s="108">
        <f>C44+C48</f>
        <v>1</v>
      </c>
      <c r="D43" s="108">
        <f>D44+D48</f>
        <v>0</v>
      </c>
      <c r="E43" s="74">
        <f>E44+E48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" customFormat="1" x14ac:dyDescent="0.2">
      <c r="A44" s="21"/>
      <c r="B44" s="52" t="s">
        <v>43</v>
      </c>
      <c r="C44" s="109">
        <f>C45+C46</f>
        <v>0</v>
      </c>
      <c r="D44" s="109">
        <f>D45+D46</f>
        <v>0</v>
      </c>
      <c r="E44" s="75">
        <f>E45+E46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" customFormat="1" x14ac:dyDescent="0.2">
      <c r="A45" s="21" t="s">
        <v>245</v>
      </c>
      <c r="B45" s="52" t="s">
        <v>246</v>
      </c>
      <c r="C45" s="109"/>
      <c r="D45" s="41"/>
      <c r="E45" s="6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" customFormat="1" x14ac:dyDescent="0.2">
      <c r="A46" s="21" t="s">
        <v>247</v>
      </c>
      <c r="B46" s="52" t="s">
        <v>248</v>
      </c>
      <c r="C46" s="109"/>
      <c r="D46" s="41"/>
      <c r="E46" s="6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" customFormat="1" x14ac:dyDescent="0.2">
      <c r="A47" s="21"/>
      <c r="B47" s="52"/>
      <c r="C47" s="109"/>
      <c r="D47" s="41"/>
      <c r="E47" s="6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" customFormat="1" x14ac:dyDescent="0.2">
      <c r="A48" s="21"/>
      <c r="B48" s="52" t="s">
        <v>45</v>
      </c>
      <c r="C48" s="109">
        <f>C49+C50</f>
        <v>1</v>
      </c>
      <c r="D48" s="109">
        <f>D49+D50</f>
        <v>0</v>
      </c>
      <c r="E48" s="75">
        <f>E49+E50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" customFormat="1" x14ac:dyDescent="0.2">
      <c r="A49" s="21" t="s">
        <v>249</v>
      </c>
      <c r="B49" s="52" t="s">
        <v>250</v>
      </c>
      <c r="C49" s="109"/>
      <c r="D49" s="41"/>
      <c r="E49" s="6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" customFormat="1" ht="22.5" x14ac:dyDescent="0.2">
      <c r="A50" s="20" t="s">
        <v>251</v>
      </c>
      <c r="B50" s="52" t="s">
        <v>252</v>
      </c>
      <c r="C50" s="109">
        <v>1</v>
      </c>
      <c r="D50" s="41">
        <v>0</v>
      </c>
      <c r="E50" s="62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" customFormat="1" x14ac:dyDescent="0.2">
      <c r="A51" s="19"/>
      <c r="B51" s="51" t="s">
        <v>13</v>
      </c>
      <c r="C51" s="108">
        <f>C52+C53+C54</f>
        <v>-5707</v>
      </c>
      <c r="D51" s="108">
        <f>D52+D53+D54</f>
        <v>-1919</v>
      </c>
      <c r="E51" s="74">
        <f>E52+E53+E54</f>
        <v>-4000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" customFormat="1" ht="33.75" x14ac:dyDescent="0.2">
      <c r="A52" s="20" t="s">
        <v>125</v>
      </c>
      <c r="B52" s="52" t="s">
        <v>46</v>
      </c>
      <c r="C52" s="109">
        <v>-2145</v>
      </c>
      <c r="D52" s="41">
        <v>0</v>
      </c>
      <c r="E52" s="62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" customFormat="1" ht="33.75" x14ac:dyDescent="0.2">
      <c r="A53" s="20" t="s">
        <v>126</v>
      </c>
      <c r="B53" s="52" t="s">
        <v>47</v>
      </c>
      <c r="C53" s="109">
        <v>-3562</v>
      </c>
      <c r="D53" s="41">
        <v>-1919</v>
      </c>
      <c r="E53" s="62">
        <v>-4000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" customFormat="1" x14ac:dyDescent="0.2">
      <c r="A54" s="21" t="s">
        <v>111</v>
      </c>
      <c r="B54" s="52" t="s">
        <v>77</v>
      </c>
      <c r="C54" s="109"/>
      <c r="D54" s="41"/>
      <c r="E54" s="6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" customFormat="1" x14ac:dyDescent="0.2">
      <c r="A55" s="19" t="s">
        <v>103</v>
      </c>
      <c r="B55" s="51" t="s">
        <v>14</v>
      </c>
      <c r="C55" s="108">
        <v>0</v>
      </c>
      <c r="D55" s="38">
        <v>0</v>
      </c>
      <c r="E55" s="61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" customFormat="1" x14ac:dyDescent="0.2">
      <c r="A56" s="19" t="s">
        <v>104</v>
      </c>
      <c r="B56" s="51" t="s">
        <v>15</v>
      </c>
      <c r="C56" s="108">
        <v>-603</v>
      </c>
      <c r="D56" s="38">
        <v>0</v>
      </c>
      <c r="E56" s="61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" customFormat="1" ht="33.75" x14ac:dyDescent="0.2">
      <c r="A57" s="20" t="s">
        <v>127</v>
      </c>
      <c r="B57" s="51" t="s">
        <v>16</v>
      </c>
      <c r="C57" s="152">
        <v>0</v>
      </c>
      <c r="D57" s="44">
        <v>0</v>
      </c>
      <c r="E57" s="63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" customFormat="1" x14ac:dyDescent="0.2">
      <c r="A58" s="5"/>
      <c r="B58" s="53" t="s">
        <v>17</v>
      </c>
      <c r="C58" s="112">
        <f>C43+C51+C55+C56+C57</f>
        <v>-6309</v>
      </c>
      <c r="D58" s="112">
        <f>D43+D51+D55+D56+D57</f>
        <v>-1919</v>
      </c>
      <c r="E58" s="98">
        <f>E43+E51+E55+E56+E57</f>
        <v>-4000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" customFormat="1" x14ac:dyDescent="0.2">
      <c r="A59" s="5"/>
      <c r="B59" s="53" t="s">
        <v>18</v>
      </c>
      <c r="C59" s="111">
        <f>C42+C58</f>
        <v>69218</v>
      </c>
      <c r="D59" s="111">
        <f>D42+D58</f>
        <v>66748</v>
      </c>
      <c r="E59" s="93">
        <f>E42+E58</f>
        <v>14773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" customFormat="1" x14ac:dyDescent="0.2">
      <c r="A60" s="19" t="s">
        <v>105</v>
      </c>
      <c r="B60" s="51" t="s">
        <v>19</v>
      </c>
      <c r="C60" s="152"/>
      <c r="D60" s="44"/>
      <c r="E60" s="6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" customFormat="1" ht="13.5" thickBot="1" x14ac:dyDescent="0.25">
      <c r="A61" s="6"/>
      <c r="B61" s="54" t="s">
        <v>20</v>
      </c>
      <c r="C61" s="113">
        <f>C59+C60</f>
        <v>69218</v>
      </c>
      <c r="D61" s="113">
        <f>D59+D60</f>
        <v>66748</v>
      </c>
      <c r="E61" s="103">
        <f>E59+E60</f>
        <v>14773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9" customFormat="1" x14ac:dyDescent="0.2">
      <c r="A62" s="55"/>
      <c r="B62" s="33"/>
      <c r="C62" s="64"/>
      <c r="D62" s="64"/>
      <c r="E62" s="64"/>
      <c r="F62" s="14"/>
      <c r="G62" s="14"/>
    </row>
    <row r="63" spans="1:18" s="15" customFormat="1" x14ac:dyDescent="0.2">
      <c r="C63" s="67"/>
      <c r="D63" s="67"/>
      <c r="E63" s="67"/>
    </row>
    <row r="64" spans="1:18" s="15" customFormat="1" x14ac:dyDescent="0.2">
      <c r="C64" s="67"/>
      <c r="D64" s="67"/>
      <c r="E64" s="67"/>
    </row>
    <row r="65" spans="3:5" s="15" customFormat="1" x14ac:dyDescent="0.2">
      <c r="C65" s="67"/>
      <c r="D65" s="67"/>
      <c r="E65" s="67"/>
    </row>
    <row r="66" spans="3:5" s="15" customFormat="1" x14ac:dyDescent="0.2">
      <c r="C66" s="67"/>
      <c r="D66" s="67"/>
      <c r="E66" s="67"/>
    </row>
    <row r="67" spans="3:5" s="15" customFormat="1" x14ac:dyDescent="0.2">
      <c r="C67" s="67"/>
      <c r="D67" s="67"/>
      <c r="E67" s="67"/>
    </row>
    <row r="68" spans="3:5" s="15" customFormat="1" x14ac:dyDescent="0.2">
      <c r="C68" s="67"/>
      <c r="D68" s="67"/>
      <c r="E68" s="67"/>
    </row>
    <row r="69" spans="3:5" s="15" customFormat="1" x14ac:dyDescent="0.2">
      <c r="C69" s="67"/>
      <c r="D69" s="67"/>
      <c r="E69" s="67"/>
    </row>
    <row r="70" spans="3:5" s="15" customFormat="1" x14ac:dyDescent="0.2">
      <c r="C70" s="67"/>
      <c r="D70" s="67"/>
      <c r="E70" s="67"/>
    </row>
    <row r="71" spans="3:5" s="15" customFormat="1" x14ac:dyDescent="0.2">
      <c r="C71" s="67"/>
      <c r="D71" s="67"/>
      <c r="E71" s="67"/>
    </row>
    <row r="72" spans="3:5" s="15" customFormat="1" x14ac:dyDescent="0.2">
      <c r="C72" s="67"/>
      <c r="D72" s="67"/>
      <c r="E72" s="67"/>
    </row>
    <row r="73" spans="3:5" s="15" customFormat="1" x14ac:dyDescent="0.2">
      <c r="C73" s="67"/>
      <c r="D73" s="67"/>
      <c r="E73" s="67"/>
    </row>
    <row r="74" spans="3:5" s="15" customFormat="1" x14ac:dyDescent="0.2">
      <c r="C74" s="67"/>
      <c r="D74" s="67"/>
      <c r="E74" s="67"/>
    </row>
    <row r="75" spans="3:5" s="15" customFormat="1" x14ac:dyDescent="0.2">
      <c r="C75" s="67"/>
      <c r="D75" s="67"/>
      <c r="E75" s="67"/>
    </row>
    <row r="76" spans="3:5" s="15" customFormat="1" x14ac:dyDescent="0.2">
      <c r="C76" s="67"/>
      <c r="D76" s="67"/>
      <c r="E76" s="67"/>
    </row>
    <row r="77" spans="3:5" s="15" customFormat="1" ht="30.75" customHeight="1" x14ac:dyDescent="0.2">
      <c r="C77" s="67"/>
      <c r="D77" s="67"/>
      <c r="E77" s="67"/>
    </row>
    <row r="78" spans="3:5" s="9" customFormat="1" x14ac:dyDescent="0.2">
      <c r="C78" s="65"/>
      <c r="D78" s="65"/>
      <c r="E78" s="65"/>
    </row>
    <row r="79" spans="3:5" s="9" customFormat="1" x14ac:dyDescent="0.2">
      <c r="C79" s="65"/>
      <c r="D79" s="65"/>
      <c r="E79" s="65"/>
    </row>
    <row r="80" spans="3:5" s="9" customFormat="1" x14ac:dyDescent="0.2">
      <c r="C80" s="65"/>
      <c r="D80" s="65"/>
      <c r="E80" s="65"/>
    </row>
    <row r="81" spans="3:5" s="9" customFormat="1" x14ac:dyDescent="0.2">
      <c r="C81" s="65"/>
      <c r="D81" s="65"/>
      <c r="E81" s="65"/>
    </row>
    <row r="82" spans="3:5" s="9" customFormat="1" x14ac:dyDescent="0.2">
      <c r="C82" s="65"/>
      <c r="D82" s="65"/>
      <c r="E82" s="65"/>
    </row>
    <row r="83" spans="3:5" s="9" customFormat="1" x14ac:dyDescent="0.2">
      <c r="C83" s="65"/>
      <c r="D83" s="65"/>
      <c r="E83" s="65"/>
    </row>
    <row r="84" spans="3:5" s="9" customFormat="1" x14ac:dyDescent="0.2">
      <c r="C84" s="65"/>
      <c r="D84" s="65"/>
      <c r="E84" s="65"/>
    </row>
    <row r="85" spans="3:5" s="9" customFormat="1" x14ac:dyDescent="0.2">
      <c r="C85" s="65"/>
      <c r="D85" s="65"/>
      <c r="E85" s="65"/>
    </row>
    <row r="86" spans="3:5" s="9" customFormat="1" x14ac:dyDescent="0.2">
      <c r="C86" s="65"/>
      <c r="D86" s="65"/>
      <c r="E86" s="65"/>
    </row>
    <row r="87" spans="3:5" s="9" customFormat="1" x14ac:dyDescent="0.2">
      <c r="C87" s="65"/>
      <c r="D87" s="65"/>
      <c r="E87" s="65"/>
    </row>
    <row r="88" spans="3:5" s="9" customFormat="1" x14ac:dyDescent="0.2">
      <c r="C88" s="65"/>
      <c r="D88" s="65"/>
      <c r="E88" s="65"/>
    </row>
    <row r="89" spans="3:5" s="9" customFormat="1" x14ac:dyDescent="0.2">
      <c r="C89" s="65"/>
      <c r="D89" s="65"/>
      <c r="E89" s="65"/>
    </row>
    <row r="90" spans="3:5" s="9" customFormat="1" x14ac:dyDescent="0.2">
      <c r="C90" s="65"/>
      <c r="D90" s="65"/>
      <c r="E90" s="65"/>
    </row>
    <row r="91" spans="3:5" s="9" customFormat="1" x14ac:dyDescent="0.2">
      <c r="C91" s="65"/>
      <c r="D91" s="65"/>
      <c r="E91" s="65"/>
    </row>
    <row r="92" spans="3:5" s="9" customFormat="1" x14ac:dyDescent="0.2">
      <c r="C92" s="65"/>
      <c r="D92" s="65"/>
      <c r="E92" s="65"/>
    </row>
    <row r="93" spans="3:5" s="9" customFormat="1" x14ac:dyDescent="0.2">
      <c r="C93" s="65"/>
      <c r="D93" s="65"/>
      <c r="E93" s="65"/>
    </row>
    <row r="94" spans="3:5" s="9" customFormat="1" x14ac:dyDescent="0.2">
      <c r="C94" s="65"/>
      <c r="D94" s="65"/>
      <c r="E94" s="65"/>
    </row>
    <row r="95" spans="3:5" s="9" customFormat="1" x14ac:dyDescent="0.2">
      <c r="C95" s="65"/>
      <c r="D95" s="65"/>
      <c r="E95" s="65"/>
    </row>
    <row r="96" spans="3:5" s="9" customFormat="1" x14ac:dyDescent="0.2">
      <c r="C96" s="65"/>
      <c r="D96" s="65"/>
      <c r="E96" s="65"/>
    </row>
    <row r="97" spans="3:5" s="9" customFormat="1" x14ac:dyDescent="0.2">
      <c r="C97" s="65"/>
      <c r="D97" s="65"/>
      <c r="E97" s="65"/>
    </row>
    <row r="98" spans="3:5" s="9" customFormat="1" x14ac:dyDescent="0.2">
      <c r="C98" s="65"/>
      <c r="D98" s="65"/>
      <c r="E98" s="65"/>
    </row>
    <row r="99" spans="3:5" s="9" customFormat="1" x14ac:dyDescent="0.2">
      <c r="C99" s="65"/>
      <c r="D99" s="65"/>
      <c r="E99" s="65"/>
    </row>
    <row r="100" spans="3:5" s="9" customFormat="1" x14ac:dyDescent="0.2">
      <c r="C100" s="65"/>
      <c r="D100" s="65"/>
      <c r="E100" s="65"/>
    </row>
    <row r="101" spans="3:5" s="9" customFormat="1" x14ac:dyDescent="0.2">
      <c r="C101" s="65"/>
      <c r="D101" s="65"/>
      <c r="E101" s="65"/>
    </row>
    <row r="102" spans="3:5" s="9" customFormat="1" x14ac:dyDescent="0.2">
      <c r="C102" s="65"/>
      <c r="D102" s="65"/>
      <c r="E102" s="65"/>
    </row>
    <row r="103" spans="3:5" s="9" customFormat="1" x14ac:dyDescent="0.2">
      <c r="C103" s="65"/>
      <c r="D103" s="65"/>
      <c r="E103" s="65"/>
    </row>
    <row r="104" spans="3:5" s="9" customFormat="1" x14ac:dyDescent="0.2">
      <c r="C104" s="65"/>
      <c r="D104" s="65"/>
      <c r="E104" s="65"/>
    </row>
    <row r="105" spans="3:5" s="9" customFormat="1" x14ac:dyDescent="0.2">
      <c r="C105" s="65"/>
      <c r="D105" s="65"/>
      <c r="E105" s="65"/>
    </row>
    <row r="106" spans="3:5" s="9" customFormat="1" x14ac:dyDescent="0.2">
      <c r="C106" s="65"/>
      <c r="D106" s="65"/>
      <c r="E106" s="65"/>
    </row>
    <row r="107" spans="3:5" s="9" customFormat="1" x14ac:dyDescent="0.2">
      <c r="C107" s="65"/>
      <c r="D107" s="65"/>
      <c r="E107" s="65"/>
    </row>
    <row r="108" spans="3:5" s="9" customFormat="1" x14ac:dyDescent="0.2">
      <c r="C108" s="65"/>
      <c r="D108" s="65"/>
      <c r="E108" s="65"/>
    </row>
    <row r="109" spans="3:5" s="9" customFormat="1" x14ac:dyDescent="0.2">
      <c r="C109" s="65"/>
      <c r="D109" s="65"/>
      <c r="E109" s="65"/>
    </row>
    <row r="110" spans="3:5" s="9" customFormat="1" x14ac:dyDescent="0.2">
      <c r="C110" s="65"/>
      <c r="D110" s="65"/>
      <c r="E110" s="65"/>
    </row>
    <row r="111" spans="3:5" s="9" customFormat="1" x14ac:dyDescent="0.2">
      <c r="C111" s="65"/>
      <c r="D111" s="65"/>
      <c r="E111" s="65"/>
    </row>
    <row r="112" spans="3:5" s="9" customFormat="1" x14ac:dyDescent="0.2">
      <c r="C112" s="65"/>
      <c r="D112" s="65"/>
      <c r="E112" s="65"/>
    </row>
    <row r="113" spans="3:5" s="9" customFormat="1" x14ac:dyDescent="0.2">
      <c r="C113" s="65"/>
      <c r="D113" s="65"/>
      <c r="E113" s="65"/>
    </row>
    <row r="114" spans="3:5" s="9" customFormat="1" x14ac:dyDescent="0.2">
      <c r="C114" s="65"/>
      <c r="D114" s="65"/>
      <c r="E114" s="65"/>
    </row>
    <row r="115" spans="3:5" s="9" customFormat="1" x14ac:dyDescent="0.2">
      <c r="C115" s="65"/>
      <c r="D115" s="65"/>
      <c r="E115" s="65"/>
    </row>
    <row r="116" spans="3:5" s="9" customFormat="1" x14ac:dyDescent="0.2">
      <c r="C116" s="65"/>
      <c r="D116" s="65"/>
      <c r="E116" s="65"/>
    </row>
    <row r="117" spans="3:5" s="9" customFormat="1" x14ac:dyDescent="0.2">
      <c r="C117" s="65"/>
      <c r="D117" s="65"/>
      <c r="E117" s="65"/>
    </row>
    <row r="118" spans="3:5" s="9" customFormat="1" x14ac:dyDescent="0.2">
      <c r="C118" s="65"/>
      <c r="D118" s="65"/>
      <c r="E118" s="65"/>
    </row>
    <row r="119" spans="3:5" s="9" customFormat="1" x14ac:dyDescent="0.2">
      <c r="C119" s="65"/>
      <c r="D119" s="65"/>
      <c r="E119" s="65"/>
    </row>
    <row r="120" spans="3:5" s="9" customFormat="1" x14ac:dyDescent="0.2">
      <c r="C120" s="65"/>
      <c r="D120" s="65"/>
      <c r="E120" s="65"/>
    </row>
    <row r="121" spans="3:5" s="9" customFormat="1" x14ac:dyDescent="0.2">
      <c r="C121" s="65"/>
      <c r="D121" s="65"/>
      <c r="E121" s="65"/>
    </row>
    <row r="122" spans="3:5" s="9" customFormat="1" x14ac:dyDescent="0.2">
      <c r="C122" s="65"/>
      <c r="D122" s="65"/>
      <c r="E122" s="65"/>
    </row>
    <row r="123" spans="3:5" s="9" customFormat="1" x14ac:dyDescent="0.2">
      <c r="C123" s="65"/>
      <c r="D123" s="65"/>
      <c r="E123" s="65"/>
    </row>
    <row r="124" spans="3:5" s="9" customFormat="1" x14ac:dyDescent="0.2">
      <c r="C124" s="65"/>
      <c r="D124" s="65"/>
      <c r="E124" s="65"/>
    </row>
    <row r="125" spans="3:5" s="9" customFormat="1" x14ac:dyDescent="0.2">
      <c r="C125" s="65"/>
      <c r="D125" s="65"/>
      <c r="E125" s="65"/>
    </row>
    <row r="126" spans="3:5" s="9" customFormat="1" x14ac:dyDescent="0.2">
      <c r="C126" s="65"/>
      <c r="D126" s="65"/>
      <c r="E126" s="65"/>
    </row>
    <row r="127" spans="3:5" s="9" customFormat="1" x14ac:dyDescent="0.2">
      <c r="C127" s="65"/>
      <c r="D127" s="65"/>
      <c r="E127" s="65"/>
    </row>
    <row r="128" spans="3:5" s="9" customFormat="1" x14ac:dyDescent="0.2">
      <c r="C128" s="65"/>
      <c r="D128" s="65"/>
      <c r="E128" s="65"/>
    </row>
    <row r="129" spans="3:5" s="9" customFormat="1" x14ac:dyDescent="0.2">
      <c r="C129" s="65"/>
      <c r="D129" s="65"/>
      <c r="E129" s="65"/>
    </row>
    <row r="130" spans="3:5" s="9" customFormat="1" x14ac:dyDescent="0.2">
      <c r="C130" s="65"/>
      <c r="D130" s="65"/>
      <c r="E130" s="65"/>
    </row>
    <row r="131" spans="3:5" s="9" customFormat="1" x14ac:dyDescent="0.2">
      <c r="C131" s="65"/>
      <c r="D131" s="65"/>
      <c r="E131" s="65"/>
    </row>
    <row r="132" spans="3:5" s="9" customFormat="1" x14ac:dyDescent="0.2">
      <c r="C132" s="65"/>
      <c r="D132" s="65"/>
      <c r="E132" s="65"/>
    </row>
    <row r="133" spans="3:5" s="9" customFormat="1" x14ac:dyDescent="0.2">
      <c r="C133" s="65"/>
      <c r="D133" s="65"/>
      <c r="E133" s="65"/>
    </row>
    <row r="134" spans="3:5" s="9" customFormat="1" x14ac:dyDescent="0.2">
      <c r="C134" s="65"/>
      <c r="D134" s="65"/>
      <c r="E134" s="65"/>
    </row>
    <row r="135" spans="3:5" s="9" customFormat="1" x14ac:dyDescent="0.2">
      <c r="C135" s="65"/>
      <c r="D135" s="65"/>
      <c r="E135" s="65"/>
    </row>
    <row r="136" spans="3:5" s="9" customFormat="1" x14ac:dyDescent="0.2">
      <c r="C136" s="65"/>
      <c r="D136" s="65"/>
      <c r="E136" s="65"/>
    </row>
    <row r="137" spans="3:5" s="9" customFormat="1" x14ac:dyDescent="0.2">
      <c r="C137" s="65"/>
      <c r="D137" s="65"/>
      <c r="E137" s="65"/>
    </row>
    <row r="138" spans="3:5" s="9" customFormat="1" x14ac:dyDescent="0.2">
      <c r="C138" s="65"/>
      <c r="D138" s="65"/>
      <c r="E138" s="65"/>
    </row>
    <row r="139" spans="3:5" s="9" customFormat="1" x14ac:dyDescent="0.2">
      <c r="C139" s="65"/>
      <c r="D139" s="65"/>
      <c r="E139" s="65"/>
    </row>
    <row r="140" spans="3:5" s="9" customFormat="1" x14ac:dyDescent="0.2">
      <c r="C140" s="65"/>
      <c r="D140" s="65"/>
      <c r="E140" s="65"/>
    </row>
    <row r="141" spans="3:5" s="9" customFormat="1" x14ac:dyDescent="0.2">
      <c r="C141" s="65"/>
      <c r="D141" s="65"/>
      <c r="E141" s="65"/>
    </row>
    <row r="142" spans="3:5" s="9" customFormat="1" x14ac:dyDescent="0.2">
      <c r="C142" s="65"/>
      <c r="D142" s="65"/>
      <c r="E142" s="65"/>
    </row>
    <row r="143" spans="3:5" s="9" customFormat="1" x14ac:dyDescent="0.2">
      <c r="C143" s="65"/>
      <c r="D143" s="65"/>
      <c r="E143" s="65"/>
    </row>
    <row r="144" spans="3:5" s="9" customFormat="1" x14ac:dyDescent="0.2">
      <c r="C144" s="65"/>
      <c r="D144" s="65"/>
      <c r="E144" s="65"/>
    </row>
    <row r="145" spans="3:5" s="9" customFormat="1" x14ac:dyDescent="0.2">
      <c r="C145" s="65"/>
      <c r="D145" s="65"/>
      <c r="E145" s="65"/>
    </row>
    <row r="146" spans="3:5" s="9" customFormat="1" x14ac:dyDescent="0.2">
      <c r="C146" s="65"/>
      <c r="D146" s="65"/>
      <c r="E146" s="65"/>
    </row>
    <row r="147" spans="3:5" s="9" customFormat="1" x14ac:dyDescent="0.2">
      <c r="C147" s="65"/>
      <c r="D147" s="65"/>
      <c r="E147" s="65"/>
    </row>
    <row r="148" spans="3:5" s="9" customFormat="1" x14ac:dyDescent="0.2">
      <c r="C148" s="65"/>
      <c r="D148" s="65"/>
      <c r="E148" s="65"/>
    </row>
    <row r="149" spans="3:5" s="9" customFormat="1" x14ac:dyDescent="0.2">
      <c r="C149" s="65"/>
      <c r="D149" s="65"/>
      <c r="E149" s="65"/>
    </row>
    <row r="150" spans="3:5" s="9" customFormat="1" x14ac:dyDescent="0.2">
      <c r="C150" s="65"/>
      <c r="D150" s="65"/>
      <c r="E150" s="65"/>
    </row>
    <row r="151" spans="3:5" s="9" customFormat="1" x14ac:dyDescent="0.2">
      <c r="C151" s="65"/>
      <c r="D151" s="65"/>
      <c r="E151" s="65"/>
    </row>
    <row r="152" spans="3:5" s="9" customFormat="1" x14ac:dyDescent="0.2">
      <c r="C152" s="65"/>
      <c r="D152" s="65"/>
      <c r="E152" s="65"/>
    </row>
    <row r="153" spans="3:5" s="9" customFormat="1" x14ac:dyDescent="0.2">
      <c r="C153" s="65"/>
      <c r="D153" s="65"/>
      <c r="E153" s="65"/>
    </row>
    <row r="154" spans="3:5" s="9" customFormat="1" x14ac:dyDescent="0.2">
      <c r="C154" s="65"/>
      <c r="D154" s="65"/>
      <c r="E154" s="65"/>
    </row>
    <row r="155" spans="3:5" s="9" customFormat="1" x14ac:dyDescent="0.2">
      <c r="C155" s="65"/>
      <c r="D155" s="65"/>
      <c r="E155" s="65"/>
    </row>
    <row r="156" spans="3:5" s="9" customFormat="1" x14ac:dyDescent="0.2">
      <c r="C156" s="65"/>
      <c r="D156" s="65"/>
      <c r="E156" s="65"/>
    </row>
  </sheetData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 de Gestión 2021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topLeftCell="A55" zoomScaleNormal="100" zoomScaleSheetLayoutView="90" workbookViewId="0">
      <selection activeCell="G69" sqref="G69"/>
    </sheetView>
  </sheetViews>
  <sheetFormatPr baseColWidth="10" defaultColWidth="11.42578125" defaultRowHeight="12.75" x14ac:dyDescent="0.2"/>
  <cols>
    <col min="1" max="1" width="78.42578125" style="106" customWidth="1"/>
    <col min="2" max="4" width="14.7109375" style="107" customWidth="1"/>
    <col min="5" max="5" width="11.7109375" style="104" customWidth="1"/>
    <col min="6" max="17" width="11.42578125" style="104"/>
    <col min="18" max="16384" width="11.42578125" style="106"/>
  </cols>
  <sheetData>
    <row r="1" spans="1:17" x14ac:dyDescent="0.2">
      <c r="A1" s="104"/>
      <c r="B1" s="105"/>
      <c r="C1" s="105"/>
      <c r="D1" s="105"/>
    </row>
    <row r="2" spans="1:17" ht="13.5" thickBot="1" x14ac:dyDescent="0.25">
      <c r="A2" s="104"/>
      <c r="B2" s="105"/>
      <c r="C2" s="105"/>
      <c r="D2" s="105"/>
    </row>
    <row r="3" spans="1:17" s="121" customFormat="1" ht="18.75" customHeight="1" thickBot="1" x14ac:dyDescent="0.3">
      <c r="A3" s="178" t="s">
        <v>343</v>
      </c>
      <c r="B3" s="196"/>
      <c r="C3" s="196"/>
      <c r="D3" s="197"/>
      <c r="E3" s="147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5" customFormat="1" ht="11.25" x14ac:dyDescent="0.2">
      <c r="A4" s="122"/>
      <c r="B4" s="123"/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x14ac:dyDescent="0.2">
      <c r="A5" s="28"/>
      <c r="B5" s="82"/>
      <c r="C5" s="82"/>
      <c r="D5" s="83"/>
    </row>
    <row r="6" spans="1:17" ht="15.75" customHeight="1" x14ac:dyDescent="0.2">
      <c r="A6" s="192" t="s">
        <v>253</v>
      </c>
      <c r="B6" s="192"/>
      <c r="C6" s="192"/>
      <c r="D6" s="192"/>
    </row>
    <row r="7" spans="1:17" x14ac:dyDescent="0.2">
      <c r="A7" s="86" t="s">
        <v>238</v>
      </c>
      <c r="B7" s="126"/>
      <c r="C7" s="126"/>
      <c r="D7" s="127"/>
    </row>
    <row r="8" spans="1:17" ht="25.5" x14ac:dyDescent="0.2">
      <c r="A8" s="128"/>
      <c r="B8" s="88" t="s">
        <v>239</v>
      </c>
      <c r="C8" s="88" t="str">
        <f>+Balance!D8</f>
        <v>Datos reales</v>
      </c>
      <c r="D8" s="88" t="str">
        <f>+Balance!E8</f>
        <v>Presupuesto Gestión</v>
      </c>
    </row>
    <row r="9" spans="1:17" ht="18" customHeight="1" thickBot="1" x14ac:dyDescent="0.25">
      <c r="A9" s="87"/>
      <c r="B9" s="129">
        <f>+Balance!C9</f>
        <v>43830</v>
      </c>
      <c r="C9" s="129">
        <f>+Balance!D9</f>
        <v>44196</v>
      </c>
      <c r="D9" s="129">
        <f>+Balance!E9</f>
        <v>44561</v>
      </c>
    </row>
    <row r="10" spans="1:17" s="131" customFormat="1" ht="16.5" thickBot="1" x14ac:dyDescent="0.25">
      <c r="A10" s="193" t="s">
        <v>253</v>
      </c>
      <c r="B10" s="194"/>
      <c r="C10" s="194"/>
      <c r="D10" s="195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s="131" customFormat="1" x14ac:dyDescent="0.2">
      <c r="A11" s="56" t="s">
        <v>254</v>
      </c>
      <c r="B11" s="132"/>
      <c r="C11" s="132"/>
      <c r="D11" s="133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s="131" customFormat="1" x14ac:dyDescent="0.2">
      <c r="A12" s="134" t="s">
        <v>255</v>
      </c>
      <c r="B12" s="46">
        <f>+Pyg!C59</f>
        <v>69218</v>
      </c>
      <c r="C12" s="46">
        <f>+Pyg!D59</f>
        <v>66748</v>
      </c>
      <c r="D12" s="74">
        <f>+Pyg!E59</f>
        <v>14773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s="131" customFormat="1" x14ac:dyDescent="0.2">
      <c r="A13" s="134" t="s">
        <v>256</v>
      </c>
      <c r="B13" s="46">
        <f>B14+B15+B16+B17+B18+B19+B20+B21+B22+B23+B24</f>
        <v>156617</v>
      </c>
      <c r="C13" s="46">
        <f>C14+C15+C16+C17+C18+C19+C20+C21+C22+C23+C24</f>
        <v>151367</v>
      </c>
      <c r="D13" s="74">
        <f>D14+D15+D16+D17+D18+D19+D20+D21+D22+D23+D24</f>
        <v>181585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131" customFormat="1" x14ac:dyDescent="0.2">
      <c r="A14" s="57" t="s">
        <v>257</v>
      </c>
      <c r="B14" s="50">
        <v>163959</v>
      </c>
      <c r="C14" s="40">
        <v>154731</v>
      </c>
      <c r="D14" s="62">
        <v>177585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s="131" customFormat="1" x14ac:dyDescent="0.2">
      <c r="A15" s="57" t="s">
        <v>258</v>
      </c>
      <c r="B15" s="50"/>
      <c r="C15" s="40"/>
      <c r="D15" s="62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131" customFormat="1" x14ac:dyDescent="0.2">
      <c r="A16" s="57" t="s">
        <v>259</v>
      </c>
      <c r="B16" s="50"/>
      <c r="C16" s="40"/>
      <c r="D16" s="62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131" customFormat="1" x14ac:dyDescent="0.2">
      <c r="A17" s="57" t="s">
        <v>260</v>
      </c>
      <c r="B17" s="50"/>
      <c r="C17" s="40"/>
      <c r="D17" s="6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s="131" customFormat="1" x14ac:dyDescent="0.2">
      <c r="A18" s="57" t="s">
        <v>261</v>
      </c>
      <c r="B18" s="50">
        <v>-13651</v>
      </c>
      <c r="C18" s="40">
        <v>-5283</v>
      </c>
      <c r="D18" s="62">
        <v>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131" customFormat="1" x14ac:dyDescent="0.2">
      <c r="A19" s="57" t="s">
        <v>262</v>
      </c>
      <c r="B19" s="50"/>
      <c r="C19" s="40"/>
      <c r="D19" s="62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s="131" customFormat="1" x14ac:dyDescent="0.2">
      <c r="A20" s="57" t="s">
        <v>263</v>
      </c>
      <c r="B20" s="50">
        <v>-1</v>
      </c>
      <c r="C20" s="40">
        <v>0</v>
      </c>
      <c r="D20" s="62">
        <v>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s="131" customFormat="1" x14ac:dyDescent="0.2">
      <c r="A21" s="57" t="s">
        <v>264</v>
      </c>
      <c r="B21" s="50">
        <v>5707</v>
      </c>
      <c r="C21" s="40">
        <v>1919</v>
      </c>
      <c r="D21" s="62">
        <v>4000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s="131" customFormat="1" x14ac:dyDescent="0.2">
      <c r="A22" s="57" t="s">
        <v>265</v>
      </c>
      <c r="B22" s="50">
        <v>603</v>
      </c>
      <c r="C22" s="40">
        <v>0</v>
      </c>
      <c r="D22" s="62">
        <v>0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s="131" customFormat="1" x14ac:dyDescent="0.2">
      <c r="A23" s="57" t="s">
        <v>266</v>
      </c>
      <c r="B23" s="50"/>
      <c r="C23" s="40"/>
      <c r="D23" s="62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s="131" customFormat="1" x14ac:dyDescent="0.2">
      <c r="A24" s="57" t="s">
        <v>267</v>
      </c>
      <c r="B24" s="50"/>
      <c r="C24" s="40"/>
      <c r="D24" s="62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s="131" customFormat="1" x14ac:dyDescent="0.2">
      <c r="A25" s="134" t="s">
        <v>268</v>
      </c>
      <c r="B25" s="46">
        <f>+B26+B27+B28+B29+B30+B31</f>
        <v>511503</v>
      </c>
      <c r="C25" s="46">
        <f>+C26+C27+C28+C29+C30+C31</f>
        <v>-585676</v>
      </c>
      <c r="D25" s="74">
        <f>+D26+D27+D28+D29+D30+D31</f>
        <v>-91225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s="131" customFormat="1" x14ac:dyDescent="0.2">
      <c r="A26" s="57" t="s">
        <v>269</v>
      </c>
      <c r="B26" s="50">
        <v>-1891</v>
      </c>
      <c r="C26" s="40">
        <v>6480</v>
      </c>
      <c r="D26" s="62">
        <v>-4675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s="131" customFormat="1" x14ac:dyDescent="0.2">
      <c r="A27" s="57" t="s">
        <v>270</v>
      </c>
      <c r="B27" s="50">
        <v>844665</v>
      </c>
      <c r="C27" s="40">
        <v>-423269</v>
      </c>
      <c r="D27" s="62">
        <v>-12957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s="131" customFormat="1" x14ac:dyDescent="0.2">
      <c r="A28" s="57" t="s">
        <v>271</v>
      </c>
      <c r="B28" s="50">
        <v>-12209</v>
      </c>
      <c r="C28" s="40">
        <v>12209</v>
      </c>
      <c r="D28" s="62">
        <v>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s="131" customFormat="1" x14ac:dyDescent="0.2">
      <c r="A29" s="57" t="s">
        <v>272</v>
      </c>
      <c r="B29" s="135">
        <v>-405075</v>
      </c>
      <c r="C29" s="116">
        <v>-155722</v>
      </c>
      <c r="D29" s="115">
        <v>-39120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s="131" customFormat="1" x14ac:dyDescent="0.2">
      <c r="A30" s="57" t="s">
        <v>273</v>
      </c>
      <c r="B30" s="50">
        <v>86013</v>
      </c>
      <c r="C30" s="40">
        <v>-20779</v>
      </c>
      <c r="D30" s="62">
        <v>-29395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s="131" customFormat="1" x14ac:dyDescent="0.2">
      <c r="A31" s="57" t="s">
        <v>274</v>
      </c>
      <c r="B31" s="50">
        <v>0</v>
      </c>
      <c r="C31" s="40">
        <v>-4595</v>
      </c>
      <c r="D31" s="62">
        <v>-5078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131" customFormat="1" x14ac:dyDescent="0.2">
      <c r="A32" s="134" t="s">
        <v>275</v>
      </c>
      <c r="B32" s="46">
        <f>B33+B34+B35+B36+B37</f>
        <v>-3903</v>
      </c>
      <c r="C32" s="46">
        <f>C33+C34+C35+C36+C37</f>
        <v>-1919</v>
      </c>
      <c r="D32" s="74">
        <f>D33+D34+D35+D36+D37</f>
        <v>-4000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s="131" customFormat="1" x14ac:dyDescent="0.2">
      <c r="A33" s="57" t="s">
        <v>276</v>
      </c>
      <c r="B33" s="50">
        <v>-3904</v>
      </c>
      <c r="C33" s="40">
        <v>-1919</v>
      </c>
      <c r="D33" s="62">
        <v>-4000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s="131" customFormat="1" x14ac:dyDescent="0.2">
      <c r="A34" s="57" t="s">
        <v>277</v>
      </c>
      <c r="B34" s="50"/>
      <c r="C34" s="40"/>
      <c r="D34" s="62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s="131" customFormat="1" x14ac:dyDescent="0.2">
      <c r="A35" s="57" t="s">
        <v>278</v>
      </c>
      <c r="B35" s="50">
        <v>1</v>
      </c>
      <c r="C35" s="40">
        <v>0</v>
      </c>
      <c r="D35" s="62">
        <v>0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s="131" customFormat="1" x14ac:dyDescent="0.2">
      <c r="A36" s="57" t="s">
        <v>279</v>
      </c>
      <c r="B36" s="50"/>
      <c r="C36" s="40"/>
      <c r="D36" s="62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131" customFormat="1" x14ac:dyDescent="0.2">
      <c r="A37" s="57" t="s">
        <v>280</v>
      </c>
      <c r="B37" s="50"/>
      <c r="C37" s="40"/>
      <c r="D37" s="62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s="131" customFormat="1" x14ac:dyDescent="0.2">
      <c r="A38" s="76" t="s">
        <v>281</v>
      </c>
      <c r="B38" s="71">
        <f>+B12+B13+B25+B32</f>
        <v>733435</v>
      </c>
      <c r="C38" s="71">
        <f>+C12+C13+C25+C32</f>
        <v>-369480</v>
      </c>
      <c r="D38" s="77">
        <f>+D12+D13+D25+D32</f>
        <v>101133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131" customFormat="1" x14ac:dyDescent="0.2">
      <c r="A39" s="58" t="s">
        <v>282</v>
      </c>
      <c r="B39" s="46"/>
      <c r="C39" s="46"/>
      <c r="D39" s="74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s="131" customFormat="1" x14ac:dyDescent="0.2">
      <c r="A40" s="134" t="s">
        <v>283</v>
      </c>
      <c r="B40" s="46">
        <f>B41+B42+B43+B44+B45+B46+B47</f>
        <v>-164415</v>
      </c>
      <c r="C40" s="46">
        <f>C41+C42+C43+C44+C45+C46+C47</f>
        <v>-204047</v>
      </c>
      <c r="D40" s="74">
        <f>D41+D42+D43+D44+D45+D46+D47</f>
        <v>-240000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s="131" customFormat="1" x14ac:dyDescent="0.2">
      <c r="A41" s="57" t="s">
        <v>284</v>
      </c>
      <c r="B41" s="50"/>
      <c r="C41" s="40"/>
      <c r="D41" s="62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s="131" customFormat="1" x14ac:dyDescent="0.2">
      <c r="A42" s="57" t="s">
        <v>285</v>
      </c>
      <c r="B42" s="50">
        <v>-23837</v>
      </c>
      <c r="C42" s="40">
        <v>-22190</v>
      </c>
      <c r="D42" s="62">
        <v>-25000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s="131" customFormat="1" x14ac:dyDescent="0.2">
      <c r="A43" s="57" t="s">
        <v>286</v>
      </c>
      <c r="B43" s="50">
        <v>-140207</v>
      </c>
      <c r="C43" s="40">
        <v>-181857</v>
      </c>
      <c r="D43" s="62">
        <v>-215000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s="131" customFormat="1" x14ac:dyDescent="0.2">
      <c r="A44" s="57" t="s">
        <v>287</v>
      </c>
      <c r="B44" s="50"/>
      <c r="C44" s="40"/>
      <c r="D44" s="6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s="131" customFormat="1" x14ac:dyDescent="0.2">
      <c r="A45" s="57" t="s">
        <v>288</v>
      </c>
      <c r="B45" s="50">
        <v>-371</v>
      </c>
      <c r="C45" s="40">
        <v>0</v>
      </c>
      <c r="D45" s="62">
        <v>0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s="131" customFormat="1" x14ac:dyDescent="0.2">
      <c r="A46" s="57" t="s">
        <v>289</v>
      </c>
      <c r="B46" s="50"/>
      <c r="C46" s="40"/>
      <c r="D46" s="62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s="131" customFormat="1" x14ac:dyDescent="0.2">
      <c r="A47" s="57" t="s">
        <v>290</v>
      </c>
      <c r="B47" s="50"/>
      <c r="C47" s="40"/>
      <c r="D47" s="62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s="131" customFormat="1" x14ac:dyDescent="0.2">
      <c r="A48" s="134" t="s">
        <v>291</v>
      </c>
      <c r="B48" s="46">
        <f>B49+B50+B51+B52+B53+B54+B55</f>
        <v>14045</v>
      </c>
      <c r="C48" s="46">
        <f>C49+C50+C51+C52+C53+C54+C55</f>
        <v>10066</v>
      </c>
      <c r="D48" s="74">
        <f>D49+D50+D51+D52+D53+D54+D55</f>
        <v>0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s="131" customFormat="1" x14ac:dyDescent="0.2">
      <c r="A49" s="57" t="s">
        <v>284</v>
      </c>
      <c r="B49" s="50"/>
      <c r="C49" s="40"/>
      <c r="D49" s="62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s="131" customFormat="1" x14ac:dyDescent="0.2">
      <c r="A50" s="57" t="s">
        <v>285</v>
      </c>
      <c r="B50" s="50"/>
      <c r="C50" s="40"/>
      <c r="D50" s="62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s="131" customFormat="1" x14ac:dyDescent="0.2">
      <c r="A51" s="57" t="s">
        <v>286</v>
      </c>
      <c r="B51" s="50">
        <v>14045</v>
      </c>
      <c r="C51" s="40">
        <v>10066</v>
      </c>
      <c r="D51" s="62">
        <v>0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s="131" customFormat="1" x14ac:dyDescent="0.2">
      <c r="A52" s="57" t="s">
        <v>287</v>
      </c>
      <c r="B52" s="50"/>
      <c r="C52" s="40"/>
      <c r="D52" s="62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s="131" customFormat="1" x14ac:dyDescent="0.2">
      <c r="A53" s="57" t="s">
        <v>288</v>
      </c>
      <c r="B53" s="50"/>
      <c r="C53" s="40"/>
      <c r="D53" s="62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s="131" customFormat="1" x14ac:dyDescent="0.2">
      <c r="A54" s="57" t="s">
        <v>289</v>
      </c>
      <c r="B54" s="50"/>
      <c r="C54" s="40"/>
      <c r="D54" s="62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s="131" customFormat="1" x14ac:dyDescent="0.2">
      <c r="A55" s="57" t="s">
        <v>290</v>
      </c>
      <c r="B55" s="50"/>
      <c r="C55" s="40"/>
      <c r="D55" s="62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s="130" customFormat="1" x14ac:dyDescent="0.2">
      <c r="A56" s="76" t="s">
        <v>318</v>
      </c>
      <c r="B56" s="71">
        <f>B40+B48</f>
        <v>-150370</v>
      </c>
      <c r="C56" s="71">
        <f>C40+C48</f>
        <v>-193981</v>
      </c>
      <c r="D56" s="77">
        <f>D40+D48</f>
        <v>-240000</v>
      </c>
    </row>
    <row r="57" spans="1:17" s="130" customFormat="1" x14ac:dyDescent="0.2">
      <c r="A57" s="58" t="s">
        <v>292</v>
      </c>
      <c r="B57" s="135"/>
      <c r="C57" s="135"/>
      <c r="D57" s="110"/>
    </row>
    <row r="58" spans="1:17" s="130" customFormat="1" x14ac:dyDescent="0.2">
      <c r="A58" s="134" t="s">
        <v>293</v>
      </c>
      <c r="B58" s="136">
        <f>B59+B60+B61+B62+B63</f>
        <v>0</v>
      </c>
      <c r="C58" s="136">
        <f>C59+C60+C61+C62+C63</f>
        <v>0</v>
      </c>
      <c r="D58" s="137">
        <f>D59+D60+D61+D62+D63</f>
        <v>0</v>
      </c>
    </row>
    <row r="59" spans="1:17" s="130" customFormat="1" x14ac:dyDescent="0.2">
      <c r="A59" s="57" t="s">
        <v>294</v>
      </c>
      <c r="B59" s="135"/>
      <c r="C59" s="116"/>
      <c r="D59" s="115"/>
    </row>
    <row r="60" spans="1:17" s="130" customFormat="1" x14ac:dyDescent="0.2">
      <c r="A60" s="57" t="s">
        <v>295</v>
      </c>
      <c r="B60" s="135"/>
      <c r="C60" s="116"/>
      <c r="D60" s="115"/>
    </row>
    <row r="61" spans="1:17" s="130" customFormat="1" x14ac:dyDescent="0.2">
      <c r="A61" s="57" t="s">
        <v>296</v>
      </c>
      <c r="B61" s="135"/>
      <c r="C61" s="116"/>
      <c r="D61" s="115"/>
    </row>
    <row r="62" spans="1:17" s="130" customFormat="1" x14ac:dyDescent="0.2">
      <c r="A62" s="57" t="s">
        <v>297</v>
      </c>
      <c r="B62" s="135"/>
      <c r="C62" s="116"/>
      <c r="D62" s="115"/>
    </row>
    <row r="63" spans="1:17" s="130" customFormat="1" x14ac:dyDescent="0.2">
      <c r="A63" s="57" t="s">
        <v>298</v>
      </c>
      <c r="B63" s="135"/>
      <c r="C63" s="116"/>
      <c r="D63" s="115"/>
    </row>
    <row r="64" spans="1:17" s="130" customFormat="1" x14ac:dyDescent="0.2">
      <c r="A64" s="134" t="s">
        <v>299</v>
      </c>
      <c r="B64" s="136">
        <f>B65+B70</f>
        <v>74692</v>
      </c>
      <c r="C64" s="136">
        <f>C65+C70</f>
        <v>7006</v>
      </c>
      <c r="D64" s="137">
        <f>D65+D70</f>
        <v>-19767</v>
      </c>
    </row>
    <row r="65" spans="1:5" s="130" customFormat="1" x14ac:dyDescent="0.2">
      <c r="A65" s="58" t="s">
        <v>300</v>
      </c>
      <c r="B65" s="136">
        <f>B66+B67+B68+B69</f>
        <v>0</v>
      </c>
      <c r="C65" s="136">
        <f>C66+C67+C68+C69</f>
        <v>7006</v>
      </c>
      <c r="D65" s="137">
        <f>D66+D67+D68+D69</f>
        <v>0</v>
      </c>
    </row>
    <row r="66" spans="1:5" s="130" customFormat="1" x14ac:dyDescent="0.2">
      <c r="A66" s="57" t="s">
        <v>301</v>
      </c>
      <c r="B66" s="135"/>
      <c r="C66" s="116"/>
      <c r="D66" s="115"/>
      <c r="E66" s="163"/>
    </row>
    <row r="67" spans="1:5" x14ac:dyDescent="0.2">
      <c r="A67" s="57" t="s">
        <v>302</v>
      </c>
      <c r="B67" s="153"/>
      <c r="C67" s="117"/>
      <c r="D67" s="118"/>
    </row>
    <row r="68" spans="1:5" x14ac:dyDescent="0.2">
      <c r="A68" s="57" t="s">
        <v>303</v>
      </c>
      <c r="B68" s="153"/>
      <c r="C68" s="117"/>
      <c r="D68" s="118"/>
    </row>
    <row r="69" spans="1:5" x14ac:dyDescent="0.2">
      <c r="A69" s="57" t="s">
        <v>304</v>
      </c>
      <c r="B69" s="153">
        <v>0</v>
      </c>
      <c r="C69" s="117">
        <v>7006</v>
      </c>
      <c r="D69" s="118">
        <v>0</v>
      </c>
    </row>
    <row r="70" spans="1:5" x14ac:dyDescent="0.2">
      <c r="A70" s="58" t="s">
        <v>305</v>
      </c>
      <c r="B70" s="136">
        <f>B71+B72+B73+B74</f>
        <v>74692</v>
      </c>
      <c r="C70" s="136">
        <f>C71+C72+C73+C74</f>
        <v>0</v>
      </c>
      <c r="D70" s="137">
        <f>D71+D72+D73+D74</f>
        <v>-19767</v>
      </c>
    </row>
    <row r="71" spans="1:5" x14ac:dyDescent="0.2">
      <c r="A71" s="57" t="s">
        <v>306</v>
      </c>
      <c r="B71" s="153"/>
      <c r="C71" s="117"/>
      <c r="D71" s="118"/>
    </row>
    <row r="72" spans="1:5" x14ac:dyDescent="0.2">
      <c r="A72" s="57" t="s">
        <v>307</v>
      </c>
      <c r="B72" s="153"/>
      <c r="C72" s="117"/>
      <c r="D72" s="118"/>
    </row>
    <row r="73" spans="1:5" x14ac:dyDescent="0.2">
      <c r="A73" s="57" t="s">
        <v>308</v>
      </c>
      <c r="B73" s="153"/>
      <c r="C73" s="117"/>
      <c r="D73" s="118"/>
    </row>
    <row r="74" spans="1:5" x14ac:dyDescent="0.2">
      <c r="A74" s="57" t="s">
        <v>309</v>
      </c>
      <c r="B74" s="153">
        <v>74692</v>
      </c>
      <c r="C74" s="117">
        <v>0</v>
      </c>
      <c r="D74" s="118">
        <v>-19767</v>
      </c>
    </row>
    <row r="75" spans="1:5" x14ac:dyDescent="0.2">
      <c r="A75" s="134" t="s">
        <v>310</v>
      </c>
      <c r="B75" s="136">
        <f>B76+B77</f>
        <v>0</v>
      </c>
      <c r="C75" s="136">
        <f>C76+C77</f>
        <v>0</v>
      </c>
      <c r="D75" s="137">
        <f>D76+D77</f>
        <v>0</v>
      </c>
    </row>
    <row r="76" spans="1:5" x14ac:dyDescent="0.2">
      <c r="A76" s="57" t="s">
        <v>311</v>
      </c>
      <c r="B76" s="153"/>
      <c r="C76" s="117"/>
      <c r="D76" s="118"/>
    </row>
    <row r="77" spans="1:5" x14ac:dyDescent="0.2">
      <c r="A77" s="57" t="s">
        <v>312</v>
      </c>
      <c r="B77" s="153"/>
      <c r="C77" s="117"/>
      <c r="D77" s="118"/>
    </row>
    <row r="78" spans="1:5" x14ac:dyDescent="0.2">
      <c r="A78" s="76" t="s">
        <v>313</v>
      </c>
      <c r="B78" s="71">
        <f>B58+B64+B75</f>
        <v>74692</v>
      </c>
      <c r="C78" s="71">
        <f>C58+C64+C75</f>
        <v>7006</v>
      </c>
      <c r="D78" s="77">
        <f>D58+D64+D75</f>
        <v>-19767</v>
      </c>
    </row>
    <row r="79" spans="1:5" x14ac:dyDescent="0.2">
      <c r="A79" s="58" t="s">
        <v>314</v>
      </c>
      <c r="B79" s="153">
        <v>-603</v>
      </c>
      <c r="C79" s="117">
        <v>0</v>
      </c>
      <c r="D79" s="118">
        <v>0</v>
      </c>
    </row>
    <row r="80" spans="1:5" x14ac:dyDescent="0.2">
      <c r="A80" s="58" t="s">
        <v>315</v>
      </c>
      <c r="B80" s="136">
        <f>B38+B56+B78+B79</f>
        <v>657154</v>
      </c>
      <c r="C80" s="136">
        <f>C38+C56+C78+C79</f>
        <v>-556455</v>
      </c>
      <c r="D80" s="137">
        <f>D38+D56+D78+D79</f>
        <v>-158634</v>
      </c>
    </row>
    <row r="81" spans="1:4" x14ac:dyDescent="0.2">
      <c r="A81" s="57" t="s">
        <v>316</v>
      </c>
      <c r="B81" s="153">
        <v>303828</v>
      </c>
      <c r="C81" s="117">
        <f>B82</f>
        <v>960982</v>
      </c>
      <c r="D81" s="118">
        <f>+C82</f>
        <v>404527</v>
      </c>
    </row>
    <row r="82" spans="1:4" ht="13.5" thickBot="1" x14ac:dyDescent="0.25">
      <c r="A82" s="59" t="s">
        <v>317</v>
      </c>
      <c r="B82" s="154">
        <f>+B80+B81</f>
        <v>960982</v>
      </c>
      <c r="C82" s="119">
        <f>+C81+C80</f>
        <v>404527</v>
      </c>
      <c r="D82" s="164">
        <f>+D81+D80</f>
        <v>245893</v>
      </c>
    </row>
    <row r="83" spans="1:4" x14ac:dyDescent="0.2">
      <c r="A83" s="104"/>
      <c r="B83" s="105"/>
      <c r="C83" s="105"/>
      <c r="D83" s="105"/>
    </row>
    <row r="84" spans="1:4" x14ac:dyDescent="0.2">
      <c r="A84" s="104"/>
      <c r="B84" s="105"/>
      <c r="C84" s="105"/>
      <c r="D84" s="105"/>
    </row>
    <row r="85" spans="1:4" x14ac:dyDescent="0.2">
      <c r="A85" s="104"/>
      <c r="B85" s="105"/>
      <c r="C85" s="105"/>
      <c r="D85" s="105"/>
    </row>
    <row r="86" spans="1:4" x14ac:dyDescent="0.2">
      <c r="A86" s="104"/>
      <c r="B86" s="105"/>
      <c r="C86" s="105"/>
      <c r="D86" s="105"/>
    </row>
    <row r="87" spans="1:4" x14ac:dyDescent="0.2">
      <c r="A87" s="104"/>
      <c r="B87" s="105"/>
      <c r="C87" s="105"/>
      <c r="D87" s="105"/>
    </row>
    <row r="88" spans="1:4" x14ac:dyDescent="0.2">
      <c r="A88" s="104"/>
      <c r="B88" s="105"/>
      <c r="C88" s="105"/>
      <c r="D88" s="105"/>
    </row>
    <row r="89" spans="1:4" x14ac:dyDescent="0.2">
      <c r="A89" s="104"/>
      <c r="B89" s="105"/>
      <c r="C89" s="105"/>
      <c r="D89" s="105"/>
    </row>
    <row r="90" spans="1:4" x14ac:dyDescent="0.2">
      <c r="A90" s="104"/>
      <c r="B90" s="105"/>
      <c r="C90" s="105"/>
      <c r="D90" s="105"/>
    </row>
    <row r="91" spans="1:4" x14ac:dyDescent="0.2">
      <c r="A91" s="104"/>
      <c r="B91" s="105"/>
      <c r="C91" s="105"/>
      <c r="D91" s="105"/>
    </row>
    <row r="92" spans="1:4" x14ac:dyDescent="0.2">
      <c r="A92" s="104"/>
      <c r="B92" s="105"/>
      <c r="C92" s="105"/>
      <c r="D92" s="105"/>
    </row>
    <row r="93" spans="1:4" x14ac:dyDescent="0.2">
      <c r="A93" s="104"/>
      <c r="B93" s="105"/>
      <c r="C93" s="105"/>
      <c r="D93" s="105"/>
    </row>
    <row r="94" spans="1:4" x14ac:dyDescent="0.2">
      <c r="A94" s="104"/>
      <c r="B94" s="105"/>
      <c r="C94" s="105"/>
      <c r="D94" s="105"/>
    </row>
    <row r="95" spans="1:4" x14ac:dyDescent="0.2">
      <c r="A95" s="104"/>
      <c r="B95" s="105"/>
      <c r="C95" s="105"/>
      <c r="D95" s="105"/>
    </row>
    <row r="96" spans="1:4" x14ac:dyDescent="0.2">
      <c r="A96" s="104"/>
      <c r="B96" s="105"/>
      <c r="C96" s="105"/>
      <c r="D96" s="105"/>
    </row>
    <row r="97" spans="2:4" s="104" customFormat="1" x14ac:dyDescent="0.2">
      <c r="B97" s="105"/>
      <c r="C97" s="105"/>
      <c r="D97" s="105"/>
    </row>
    <row r="98" spans="2:4" s="104" customFormat="1" x14ac:dyDescent="0.2">
      <c r="B98" s="105"/>
      <c r="C98" s="105"/>
      <c r="D98" s="105"/>
    </row>
    <row r="99" spans="2:4" s="104" customFormat="1" x14ac:dyDescent="0.2">
      <c r="B99" s="105"/>
      <c r="C99" s="105"/>
      <c r="D99" s="105"/>
    </row>
    <row r="100" spans="2:4" s="104" customFormat="1" x14ac:dyDescent="0.2">
      <c r="B100" s="105"/>
      <c r="C100" s="105"/>
      <c r="D100" s="105"/>
    </row>
    <row r="101" spans="2:4" s="104" customFormat="1" x14ac:dyDescent="0.2">
      <c r="B101" s="105"/>
      <c r="C101" s="105"/>
      <c r="D101" s="105"/>
    </row>
    <row r="102" spans="2:4" s="104" customFormat="1" x14ac:dyDescent="0.2">
      <c r="B102" s="105"/>
      <c r="C102" s="105"/>
      <c r="D102" s="105"/>
    </row>
    <row r="103" spans="2:4" s="104" customFormat="1" x14ac:dyDescent="0.2">
      <c r="B103" s="105"/>
      <c r="C103" s="105"/>
      <c r="D103" s="105"/>
    </row>
    <row r="104" spans="2:4" s="104" customFormat="1" x14ac:dyDescent="0.2">
      <c r="B104" s="105"/>
      <c r="C104" s="105"/>
      <c r="D104" s="105"/>
    </row>
    <row r="105" spans="2:4" s="104" customFormat="1" x14ac:dyDescent="0.2">
      <c r="B105" s="105"/>
      <c r="C105" s="105"/>
      <c r="D105" s="105"/>
    </row>
    <row r="106" spans="2:4" s="104" customFormat="1" x14ac:dyDescent="0.2">
      <c r="B106" s="105"/>
      <c r="C106" s="105"/>
      <c r="D106" s="105"/>
    </row>
    <row r="107" spans="2:4" s="104" customFormat="1" x14ac:dyDescent="0.2">
      <c r="B107" s="105"/>
      <c r="C107" s="105"/>
      <c r="D107" s="105"/>
    </row>
    <row r="108" spans="2:4" s="104" customFormat="1" x14ac:dyDescent="0.2">
      <c r="B108" s="105"/>
      <c r="C108" s="105"/>
      <c r="D108" s="105"/>
    </row>
    <row r="109" spans="2:4" s="104" customFormat="1" x14ac:dyDescent="0.2">
      <c r="B109" s="105"/>
      <c r="C109" s="105"/>
      <c r="D109" s="105"/>
    </row>
    <row r="110" spans="2:4" s="104" customFormat="1" x14ac:dyDescent="0.2">
      <c r="B110" s="105"/>
      <c r="C110" s="105"/>
      <c r="D110" s="105"/>
    </row>
    <row r="111" spans="2:4" s="104" customFormat="1" x14ac:dyDescent="0.2">
      <c r="B111" s="105"/>
      <c r="C111" s="105"/>
      <c r="D111" s="105"/>
    </row>
    <row r="112" spans="2:4" s="104" customFormat="1" x14ac:dyDescent="0.2">
      <c r="B112" s="105"/>
      <c r="C112" s="105"/>
      <c r="D112" s="105"/>
    </row>
    <row r="113" spans="2:4" s="104" customFormat="1" x14ac:dyDescent="0.2">
      <c r="B113" s="105"/>
      <c r="C113" s="105"/>
      <c r="D113" s="105"/>
    </row>
    <row r="114" spans="2:4" s="104" customFormat="1" x14ac:dyDescent="0.2">
      <c r="B114" s="105"/>
      <c r="C114" s="105"/>
      <c r="D114" s="105"/>
    </row>
    <row r="115" spans="2:4" s="104" customFormat="1" x14ac:dyDescent="0.2">
      <c r="B115" s="105"/>
      <c r="C115" s="105"/>
      <c r="D115" s="105"/>
    </row>
    <row r="116" spans="2:4" s="104" customFormat="1" x14ac:dyDescent="0.2">
      <c r="B116" s="105"/>
      <c r="C116" s="105"/>
      <c r="D116" s="105"/>
    </row>
    <row r="117" spans="2:4" s="104" customFormat="1" x14ac:dyDescent="0.2">
      <c r="B117" s="105"/>
      <c r="C117" s="105"/>
      <c r="D117" s="105"/>
    </row>
    <row r="118" spans="2:4" s="104" customFormat="1" x14ac:dyDescent="0.2">
      <c r="B118" s="105"/>
      <c r="C118" s="105"/>
      <c r="D118" s="105"/>
    </row>
    <row r="119" spans="2:4" s="104" customFormat="1" x14ac:dyDescent="0.2">
      <c r="B119" s="105"/>
      <c r="C119" s="105"/>
      <c r="D119" s="105"/>
    </row>
    <row r="120" spans="2:4" s="104" customFormat="1" x14ac:dyDescent="0.2">
      <c r="B120" s="105"/>
      <c r="C120" s="105"/>
      <c r="D120" s="105"/>
    </row>
    <row r="121" spans="2:4" s="104" customFormat="1" x14ac:dyDescent="0.2">
      <c r="B121" s="105"/>
      <c r="C121" s="105"/>
      <c r="D121" s="105"/>
    </row>
    <row r="122" spans="2:4" s="104" customFormat="1" x14ac:dyDescent="0.2">
      <c r="B122" s="105"/>
      <c r="C122" s="105"/>
      <c r="D122" s="105"/>
    </row>
    <row r="123" spans="2:4" s="104" customFormat="1" x14ac:dyDescent="0.2">
      <c r="B123" s="105"/>
      <c r="C123" s="105"/>
      <c r="D123" s="105"/>
    </row>
    <row r="124" spans="2:4" s="104" customFormat="1" x14ac:dyDescent="0.2">
      <c r="B124" s="105"/>
      <c r="C124" s="105"/>
      <c r="D124" s="105"/>
    </row>
    <row r="125" spans="2:4" s="104" customFormat="1" x14ac:dyDescent="0.2">
      <c r="B125" s="105"/>
      <c r="C125" s="105"/>
      <c r="D125" s="105"/>
    </row>
    <row r="126" spans="2:4" s="104" customFormat="1" x14ac:dyDescent="0.2">
      <c r="B126" s="105"/>
      <c r="C126" s="105"/>
      <c r="D126" s="105"/>
    </row>
    <row r="127" spans="2:4" s="104" customFormat="1" x14ac:dyDescent="0.2">
      <c r="B127" s="105"/>
      <c r="C127" s="105"/>
      <c r="D127" s="105"/>
    </row>
    <row r="128" spans="2:4" s="104" customFormat="1" x14ac:dyDescent="0.2">
      <c r="B128" s="105"/>
      <c r="C128" s="105"/>
      <c r="D128" s="105"/>
    </row>
    <row r="129" spans="2:4" s="104" customFormat="1" x14ac:dyDescent="0.2">
      <c r="B129" s="105"/>
      <c r="C129" s="105"/>
      <c r="D129" s="105"/>
    </row>
    <row r="130" spans="2:4" s="104" customFormat="1" x14ac:dyDescent="0.2">
      <c r="B130" s="105"/>
      <c r="C130" s="105"/>
      <c r="D130" s="105"/>
    </row>
    <row r="131" spans="2:4" s="104" customFormat="1" x14ac:dyDescent="0.2">
      <c r="B131" s="105"/>
      <c r="C131" s="105"/>
      <c r="D131" s="105"/>
    </row>
    <row r="132" spans="2:4" s="104" customFormat="1" x14ac:dyDescent="0.2">
      <c r="B132" s="105"/>
      <c r="C132" s="105"/>
      <c r="D132" s="105"/>
    </row>
    <row r="133" spans="2:4" s="104" customFormat="1" x14ac:dyDescent="0.2">
      <c r="B133" s="105"/>
      <c r="C133" s="105"/>
      <c r="D133" s="105"/>
    </row>
    <row r="134" spans="2:4" s="104" customFormat="1" x14ac:dyDescent="0.2">
      <c r="B134" s="105"/>
      <c r="C134" s="105"/>
      <c r="D134" s="105"/>
    </row>
    <row r="135" spans="2:4" s="104" customFormat="1" x14ac:dyDescent="0.2">
      <c r="B135" s="105"/>
      <c r="C135" s="105"/>
      <c r="D135" s="105"/>
    </row>
    <row r="136" spans="2:4" s="104" customFormat="1" x14ac:dyDescent="0.2">
      <c r="B136" s="105"/>
      <c r="C136" s="105"/>
      <c r="D136" s="105"/>
    </row>
    <row r="137" spans="2:4" s="104" customFormat="1" x14ac:dyDescent="0.2">
      <c r="B137" s="105"/>
      <c r="C137" s="105"/>
      <c r="D137" s="105"/>
    </row>
    <row r="138" spans="2:4" s="104" customFormat="1" x14ac:dyDescent="0.2">
      <c r="B138" s="105"/>
      <c r="C138" s="105"/>
      <c r="D138" s="105"/>
    </row>
    <row r="139" spans="2:4" s="104" customFormat="1" x14ac:dyDescent="0.2">
      <c r="B139" s="105"/>
      <c r="C139" s="105"/>
      <c r="D139" s="105"/>
    </row>
    <row r="140" spans="2:4" s="104" customFormat="1" x14ac:dyDescent="0.2">
      <c r="B140" s="105"/>
      <c r="C140" s="105"/>
      <c r="D140" s="105"/>
    </row>
    <row r="141" spans="2:4" s="104" customFormat="1" x14ac:dyDescent="0.2">
      <c r="B141" s="105"/>
      <c r="C141" s="105"/>
      <c r="D141" s="105"/>
    </row>
    <row r="142" spans="2:4" s="104" customFormat="1" x14ac:dyDescent="0.2">
      <c r="B142" s="105"/>
      <c r="C142" s="105"/>
      <c r="D142" s="105"/>
    </row>
    <row r="143" spans="2:4" s="104" customFormat="1" x14ac:dyDescent="0.2">
      <c r="B143" s="105"/>
      <c r="C143" s="105"/>
      <c r="D143" s="105"/>
    </row>
    <row r="144" spans="2:4" s="104" customFormat="1" x14ac:dyDescent="0.2">
      <c r="B144" s="105"/>
      <c r="C144" s="105"/>
      <c r="D144" s="105"/>
    </row>
    <row r="145" spans="2:4" s="104" customFormat="1" x14ac:dyDescent="0.2">
      <c r="B145" s="105"/>
      <c r="C145" s="105"/>
      <c r="D145" s="105"/>
    </row>
  </sheetData>
  <mergeCells count="3">
    <mergeCell ref="A6:D6"/>
    <mergeCell ref="A10:D10"/>
    <mergeCell ref="A3:D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oddFooter>&amp;L&amp;"Arial,Negrita"&amp;8Presupuesto de Gestión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workbookViewId="0">
      <selection activeCell="H30" sqref="H30"/>
    </sheetView>
  </sheetViews>
  <sheetFormatPr baseColWidth="10" defaultColWidth="11.42578125" defaultRowHeight="12.75" x14ac:dyDescent="0.2"/>
  <cols>
    <col min="1" max="1" width="30.7109375" style="106" customWidth="1"/>
    <col min="2" max="2" width="81.28515625" style="106" customWidth="1"/>
    <col min="3" max="5" width="14.7109375" style="107" customWidth="1"/>
    <col min="6" max="6" width="1.85546875" style="104" customWidth="1"/>
    <col min="7" max="18" width="11.42578125" style="104"/>
    <col min="19" max="16384" width="11.42578125" style="106"/>
  </cols>
  <sheetData>
    <row r="1" spans="1:18" x14ac:dyDescent="0.2">
      <c r="A1" s="139"/>
      <c r="B1" s="139"/>
      <c r="C1" s="140"/>
      <c r="D1" s="140"/>
      <c r="E1" s="140"/>
    </row>
    <row r="2" spans="1:18" ht="13.5" thickBot="1" x14ac:dyDescent="0.25">
      <c r="A2" s="139"/>
      <c r="B2" s="139"/>
      <c r="C2" s="140"/>
      <c r="D2" s="140"/>
      <c r="E2" s="140"/>
    </row>
    <row r="3" spans="1:18" s="121" customFormat="1" ht="18.75" customHeight="1" thickBot="1" x14ac:dyDescent="0.3">
      <c r="A3" s="178" t="s">
        <v>343</v>
      </c>
      <c r="B3" s="179"/>
      <c r="C3" s="179"/>
      <c r="D3" s="179"/>
      <c r="E3" s="18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s="125" customFormat="1" ht="11.25" x14ac:dyDescent="0.2">
      <c r="A4" s="141"/>
      <c r="B4" s="141"/>
      <c r="C4" s="81"/>
      <c r="D4" s="81"/>
      <c r="E4" s="81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x14ac:dyDescent="0.2">
      <c r="A5" s="142"/>
      <c r="B5" s="28"/>
      <c r="C5" s="82"/>
      <c r="D5" s="82"/>
      <c r="E5" s="83"/>
    </row>
    <row r="6" spans="1:18" ht="15.75" x14ac:dyDescent="0.2">
      <c r="A6" s="181" t="s">
        <v>338</v>
      </c>
      <c r="B6" s="181"/>
      <c r="C6" s="181"/>
      <c r="D6" s="181"/>
      <c r="E6" s="181"/>
    </row>
    <row r="7" spans="1:18" x14ac:dyDescent="0.2">
      <c r="A7" s="142"/>
      <c r="B7" s="128"/>
      <c r="C7" s="126"/>
      <c r="D7" s="126"/>
      <c r="E7" s="127"/>
    </row>
    <row r="8" spans="1:18" ht="25.5" x14ac:dyDescent="0.2">
      <c r="A8" s="86" t="s">
        <v>238</v>
      </c>
      <c r="B8" s="128"/>
      <c r="C8" s="88" t="s">
        <v>239</v>
      </c>
      <c r="D8" s="88" t="str">
        <f>+Balance!D8</f>
        <v>Datos reales</v>
      </c>
      <c r="E8" s="88" t="str">
        <f>+Balance!E8</f>
        <v>Presupuesto Gestión</v>
      </c>
    </row>
    <row r="9" spans="1:18" ht="18" customHeight="1" thickBot="1" x14ac:dyDescent="0.25">
      <c r="A9" s="143"/>
      <c r="B9" s="87"/>
      <c r="C9" s="129">
        <f>+Balance!C9</f>
        <v>43830</v>
      </c>
      <c r="D9" s="129">
        <f>+Balance!D9</f>
        <v>44196</v>
      </c>
      <c r="E9" s="129">
        <f>+Balance!E9</f>
        <v>44561</v>
      </c>
    </row>
    <row r="10" spans="1:18" s="131" customFormat="1" ht="15.75" x14ac:dyDescent="0.2">
      <c r="A10" s="198" t="s">
        <v>338</v>
      </c>
      <c r="B10" s="199"/>
      <c r="C10" s="199"/>
      <c r="D10" s="199"/>
      <c r="E10" s="20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s="131" customFormat="1" x14ac:dyDescent="0.2">
      <c r="A11" s="165"/>
      <c r="B11" s="73" t="s">
        <v>319</v>
      </c>
      <c r="C11" s="71">
        <f>+Pyg!C61</f>
        <v>69218</v>
      </c>
      <c r="D11" s="71">
        <f>+Pyg!D61</f>
        <v>66748</v>
      </c>
      <c r="E11" s="77">
        <f>+Pyg!E61</f>
        <v>14773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s="131" customFormat="1" x14ac:dyDescent="0.2">
      <c r="A12" s="19"/>
      <c r="B12" s="72"/>
      <c r="C12" s="46"/>
      <c r="D12" s="46"/>
      <c r="E12" s="157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18" s="131" customFormat="1" x14ac:dyDescent="0.2">
      <c r="A13" s="19"/>
      <c r="B13" s="72" t="s">
        <v>320</v>
      </c>
      <c r="C13" s="46"/>
      <c r="D13" s="37"/>
      <c r="E13" s="156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s="131" customFormat="1" x14ac:dyDescent="0.2">
      <c r="A14" s="19"/>
      <c r="B14" s="72"/>
      <c r="C14" s="46"/>
      <c r="D14" s="46"/>
      <c r="E14" s="157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s="131" customFormat="1" x14ac:dyDescent="0.2">
      <c r="A15" s="19"/>
      <c r="B15" s="144" t="s">
        <v>321</v>
      </c>
      <c r="C15" s="46">
        <f>C16+C17</f>
        <v>0</v>
      </c>
      <c r="D15" s="46">
        <f>D16+D17</f>
        <v>0</v>
      </c>
      <c r="E15" s="74">
        <f>E16+E17</f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s="131" customFormat="1" x14ac:dyDescent="0.2">
      <c r="A16" s="19" t="s">
        <v>322</v>
      </c>
      <c r="B16" s="145" t="s">
        <v>323</v>
      </c>
      <c r="C16" s="50"/>
      <c r="D16" s="40"/>
      <c r="E16" s="158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s="131" customFormat="1" x14ac:dyDescent="0.2">
      <c r="A17" s="19"/>
      <c r="B17" s="145" t="s">
        <v>324</v>
      </c>
      <c r="C17" s="50"/>
      <c r="D17" s="40"/>
      <c r="E17" s="15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s="131" customFormat="1" x14ac:dyDescent="0.2">
      <c r="A18" s="19" t="s">
        <v>106</v>
      </c>
      <c r="B18" s="144" t="s">
        <v>325</v>
      </c>
      <c r="C18" s="46"/>
      <c r="D18" s="37"/>
      <c r="E18" s="156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s="131" customFormat="1" x14ac:dyDescent="0.2">
      <c r="A19" s="19">
        <v>94</v>
      </c>
      <c r="B19" s="144" t="s">
        <v>326</v>
      </c>
      <c r="C19" s="46"/>
      <c r="D19" s="37"/>
      <c r="E19" s="15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s="131" customFormat="1" x14ac:dyDescent="0.2">
      <c r="A20" s="19" t="s">
        <v>107</v>
      </c>
      <c r="B20" s="144" t="s">
        <v>327</v>
      </c>
      <c r="C20" s="46"/>
      <c r="D20" s="37"/>
      <c r="E20" s="156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s="131" customFormat="1" x14ac:dyDescent="0.2">
      <c r="A21" s="19" t="s">
        <v>328</v>
      </c>
      <c r="B21" s="144" t="s">
        <v>329</v>
      </c>
      <c r="C21" s="46"/>
      <c r="D21" s="37"/>
      <c r="E21" s="156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131" customFormat="1" x14ac:dyDescent="0.2">
      <c r="A22" s="19"/>
      <c r="B22" s="144"/>
      <c r="C22" s="46"/>
      <c r="D22" s="46"/>
      <c r="E22" s="15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131" customFormat="1" x14ac:dyDescent="0.2">
      <c r="A23" s="19"/>
      <c r="B23" s="73" t="s">
        <v>330</v>
      </c>
      <c r="C23" s="71">
        <f>C15+C18+C19+C20+C21</f>
        <v>0</v>
      </c>
      <c r="D23" s="71">
        <f>D15+D18+D19+D20+D21</f>
        <v>0</v>
      </c>
      <c r="E23" s="77">
        <f>E15+E18+E19+E20+E21</f>
        <v>0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131" customFormat="1" x14ac:dyDescent="0.2">
      <c r="A24" s="19"/>
      <c r="B24" s="72"/>
      <c r="C24" s="50"/>
      <c r="D24" s="50"/>
      <c r="E24" s="166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s="131" customFormat="1" x14ac:dyDescent="0.2">
      <c r="A25" s="19"/>
      <c r="B25" s="72" t="s">
        <v>331</v>
      </c>
      <c r="C25" s="46"/>
      <c r="D25" s="37"/>
      <c r="E25" s="156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s="131" customFormat="1" x14ac:dyDescent="0.2">
      <c r="A26" s="19"/>
      <c r="B26" s="72"/>
      <c r="C26" s="46"/>
      <c r="D26" s="46"/>
      <c r="E26" s="15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s="131" customFormat="1" x14ac:dyDescent="0.2">
      <c r="A27" s="19"/>
      <c r="B27" s="144" t="s">
        <v>332</v>
      </c>
      <c r="C27" s="46">
        <f>C28+C29</f>
        <v>0</v>
      </c>
      <c r="D27" s="46">
        <f>D28+D29</f>
        <v>0</v>
      </c>
      <c r="E27" s="74">
        <f>E28+E29</f>
        <v>0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s="131" customFormat="1" x14ac:dyDescent="0.2">
      <c r="A28" s="19" t="s">
        <v>108</v>
      </c>
      <c r="B28" s="145" t="s">
        <v>323</v>
      </c>
      <c r="C28" s="50"/>
      <c r="D28" s="40"/>
      <c r="E28" s="158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s="131" customFormat="1" x14ac:dyDescent="0.2">
      <c r="A29" s="19"/>
      <c r="B29" s="145" t="s">
        <v>324</v>
      </c>
      <c r="C29" s="50"/>
      <c r="D29" s="40"/>
      <c r="E29" s="158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s="131" customFormat="1" x14ac:dyDescent="0.2">
      <c r="A30" s="19" t="s">
        <v>109</v>
      </c>
      <c r="B30" s="144" t="s">
        <v>333</v>
      </c>
      <c r="C30" s="46"/>
      <c r="D30" s="37"/>
      <c r="E30" s="156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s="131" customFormat="1" x14ac:dyDescent="0.2">
      <c r="A31" s="19">
        <v>84</v>
      </c>
      <c r="B31" s="144" t="s">
        <v>334</v>
      </c>
      <c r="C31" s="46"/>
      <c r="D31" s="37"/>
      <c r="E31" s="156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s="131" customFormat="1" x14ac:dyDescent="0.2">
      <c r="A32" s="19" t="s">
        <v>335</v>
      </c>
      <c r="B32" s="144" t="s">
        <v>336</v>
      </c>
      <c r="C32" s="136"/>
      <c r="D32" s="138"/>
      <c r="E32" s="167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s="131" customFormat="1" x14ac:dyDescent="0.2">
      <c r="A33" s="19"/>
      <c r="B33" s="73" t="s">
        <v>337</v>
      </c>
      <c r="C33" s="71">
        <f>C27+C30+C31+C32</f>
        <v>0</v>
      </c>
      <c r="D33" s="71">
        <f>D27+D30+D31+D32</f>
        <v>0</v>
      </c>
      <c r="E33" s="77">
        <f>E27+E30+E31+E32</f>
        <v>0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s="130" customFormat="1" ht="13.5" thickBot="1" x14ac:dyDescent="0.25">
      <c r="A34" s="168"/>
      <c r="B34" s="169" t="s">
        <v>339</v>
      </c>
      <c r="C34" s="170">
        <f>C11+C23+C33</f>
        <v>69218</v>
      </c>
      <c r="D34" s="170">
        <f>D11+D23+D33</f>
        <v>66748</v>
      </c>
      <c r="E34" s="171">
        <f>E11+E23+E33</f>
        <v>14773</v>
      </c>
    </row>
    <row r="35" spans="1:18" s="130" customFormat="1" x14ac:dyDescent="0.2">
      <c r="C35" s="146"/>
      <c r="D35" s="146"/>
      <c r="E35" s="146"/>
    </row>
    <row r="36" spans="1:18" s="130" customFormat="1" x14ac:dyDescent="0.2">
      <c r="C36" s="146"/>
      <c r="D36" s="146"/>
      <c r="E36" s="146"/>
    </row>
    <row r="37" spans="1:18" s="104" customFormat="1" x14ac:dyDescent="0.2">
      <c r="C37" s="105"/>
      <c r="D37" s="105"/>
      <c r="E37" s="105"/>
    </row>
    <row r="38" spans="1:18" s="104" customFormat="1" x14ac:dyDescent="0.2">
      <c r="C38" s="105"/>
      <c r="D38" s="105"/>
      <c r="E38" s="105"/>
    </row>
    <row r="39" spans="1:18" s="104" customFormat="1" x14ac:dyDescent="0.2">
      <c r="C39" s="105"/>
      <c r="D39" s="105"/>
      <c r="E39" s="105"/>
    </row>
    <row r="40" spans="1:18" s="104" customFormat="1" x14ac:dyDescent="0.2">
      <c r="C40" s="105"/>
      <c r="D40" s="105"/>
      <c r="E40" s="105"/>
    </row>
    <row r="41" spans="1:18" s="104" customFormat="1" x14ac:dyDescent="0.2">
      <c r="C41" s="105"/>
      <c r="D41" s="105"/>
      <c r="E41" s="105"/>
    </row>
    <row r="42" spans="1:18" s="104" customFormat="1" x14ac:dyDescent="0.2">
      <c r="C42" s="105"/>
      <c r="D42" s="105"/>
      <c r="E42" s="105"/>
    </row>
    <row r="43" spans="1:18" s="104" customFormat="1" x14ac:dyDescent="0.2">
      <c r="C43" s="105"/>
      <c r="D43" s="105"/>
      <c r="E43" s="105"/>
    </row>
    <row r="44" spans="1:18" s="104" customFormat="1" x14ac:dyDescent="0.2">
      <c r="C44" s="105"/>
      <c r="D44" s="105"/>
      <c r="E44" s="105"/>
    </row>
    <row r="45" spans="1:18" s="104" customFormat="1" x14ac:dyDescent="0.2">
      <c r="C45" s="105"/>
      <c r="D45" s="105"/>
      <c r="E45" s="105"/>
    </row>
    <row r="46" spans="1:18" s="104" customFormat="1" x14ac:dyDescent="0.2">
      <c r="C46" s="105"/>
      <c r="D46" s="105"/>
      <c r="E46" s="105"/>
    </row>
    <row r="47" spans="1:18" s="104" customFormat="1" x14ac:dyDescent="0.2">
      <c r="C47" s="105"/>
      <c r="D47" s="105"/>
      <c r="E47" s="105"/>
    </row>
    <row r="48" spans="1:18" s="104" customFormat="1" x14ac:dyDescent="0.2">
      <c r="C48" s="105"/>
      <c r="D48" s="105"/>
      <c r="E48" s="105"/>
    </row>
    <row r="49" spans="3:5" s="104" customFormat="1" x14ac:dyDescent="0.2">
      <c r="C49" s="105"/>
      <c r="D49" s="105"/>
      <c r="E49" s="105"/>
    </row>
    <row r="50" spans="3:5" s="104" customFormat="1" x14ac:dyDescent="0.2">
      <c r="C50" s="105"/>
      <c r="D50" s="105"/>
      <c r="E50" s="105"/>
    </row>
    <row r="51" spans="3:5" s="104" customFormat="1" x14ac:dyDescent="0.2">
      <c r="C51" s="105"/>
      <c r="D51" s="105"/>
      <c r="E51" s="105"/>
    </row>
    <row r="52" spans="3:5" s="104" customFormat="1" x14ac:dyDescent="0.2">
      <c r="C52" s="105"/>
      <c r="D52" s="105"/>
      <c r="E52" s="105"/>
    </row>
    <row r="53" spans="3:5" s="104" customFormat="1" x14ac:dyDescent="0.2">
      <c r="C53" s="105"/>
      <c r="D53" s="105"/>
      <c r="E53" s="105"/>
    </row>
    <row r="54" spans="3:5" s="104" customFormat="1" x14ac:dyDescent="0.2">
      <c r="C54" s="105"/>
      <c r="D54" s="105"/>
      <c r="E54" s="105"/>
    </row>
    <row r="55" spans="3:5" s="104" customFormat="1" x14ac:dyDescent="0.2">
      <c r="C55" s="105"/>
      <c r="D55" s="105"/>
      <c r="E55" s="105"/>
    </row>
    <row r="56" spans="3:5" s="104" customFormat="1" x14ac:dyDescent="0.2">
      <c r="C56" s="105"/>
      <c r="D56" s="105"/>
      <c r="E56" s="105"/>
    </row>
    <row r="57" spans="3:5" s="104" customFormat="1" x14ac:dyDescent="0.2">
      <c r="C57" s="105"/>
      <c r="D57" s="105"/>
      <c r="E57" s="105"/>
    </row>
    <row r="58" spans="3:5" s="104" customFormat="1" x14ac:dyDescent="0.2">
      <c r="C58" s="105"/>
      <c r="D58" s="105"/>
      <c r="E58" s="105"/>
    </row>
    <row r="59" spans="3:5" s="104" customFormat="1" x14ac:dyDescent="0.2">
      <c r="C59" s="105"/>
      <c r="D59" s="105"/>
      <c r="E59" s="105"/>
    </row>
    <row r="60" spans="3:5" s="104" customFormat="1" x14ac:dyDescent="0.2">
      <c r="C60" s="105"/>
      <c r="D60" s="105"/>
      <c r="E60" s="105"/>
    </row>
    <row r="61" spans="3:5" s="104" customFormat="1" x14ac:dyDescent="0.2">
      <c r="C61" s="105"/>
      <c r="D61" s="105"/>
      <c r="E61" s="105"/>
    </row>
    <row r="62" spans="3:5" s="104" customFormat="1" x14ac:dyDescent="0.2">
      <c r="C62" s="105"/>
      <c r="D62" s="105"/>
      <c r="E62" s="105"/>
    </row>
    <row r="63" spans="3:5" s="104" customFormat="1" x14ac:dyDescent="0.2">
      <c r="C63" s="105"/>
      <c r="D63" s="105"/>
      <c r="E63" s="105"/>
    </row>
    <row r="64" spans="3:5" s="104" customFormat="1" x14ac:dyDescent="0.2">
      <c r="C64" s="105"/>
      <c r="D64" s="105"/>
      <c r="E64" s="105"/>
    </row>
    <row r="65" spans="3:5" s="104" customFormat="1" x14ac:dyDescent="0.2">
      <c r="C65" s="105"/>
      <c r="D65" s="105"/>
      <c r="E65" s="105"/>
    </row>
    <row r="66" spans="3:5" s="104" customFormat="1" x14ac:dyDescent="0.2">
      <c r="C66" s="105"/>
      <c r="D66" s="105"/>
      <c r="E66" s="105"/>
    </row>
    <row r="67" spans="3:5" s="104" customFormat="1" x14ac:dyDescent="0.2">
      <c r="C67" s="105"/>
      <c r="D67" s="105"/>
      <c r="E67" s="105"/>
    </row>
    <row r="68" spans="3:5" s="104" customFormat="1" x14ac:dyDescent="0.2">
      <c r="C68" s="105"/>
      <c r="D68" s="105"/>
      <c r="E68" s="105"/>
    </row>
    <row r="69" spans="3:5" s="104" customFormat="1" x14ac:dyDescent="0.2">
      <c r="C69" s="105"/>
      <c r="D69" s="105"/>
      <c r="E69" s="105"/>
    </row>
    <row r="70" spans="3:5" s="104" customFormat="1" x14ac:dyDescent="0.2">
      <c r="C70" s="105"/>
      <c r="D70" s="105"/>
      <c r="E70" s="105"/>
    </row>
    <row r="71" spans="3:5" s="104" customFormat="1" x14ac:dyDescent="0.2">
      <c r="C71" s="105"/>
      <c r="D71" s="105"/>
      <c r="E71" s="105"/>
    </row>
    <row r="72" spans="3:5" s="104" customFormat="1" x14ac:dyDescent="0.2">
      <c r="C72" s="105"/>
      <c r="D72" s="105"/>
      <c r="E72" s="105"/>
    </row>
    <row r="73" spans="3:5" s="104" customFormat="1" x14ac:dyDescent="0.2">
      <c r="C73" s="105"/>
      <c r="D73" s="105"/>
      <c r="E73" s="105"/>
    </row>
    <row r="74" spans="3:5" s="104" customFormat="1" x14ac:dyDescent="0.2">
      <c r="C74" s="105"/>
      <c r="D74" s="105"/>
      <c r="E74" s="105"/>
    </row>
    <row r="75" spans="3:5" s="104" customFormat="1" x14ac:dyDescent="0.2">
      <c r="C75" s="105"/>
      <c r="D75" s="105"/>
      <c r="E75" s="105"/>
    </row>
    <row r="76" spans="3:5" s="104" customFormat="1" x14ac:dyDescent="0.2">
      <c r="C76" s="105"/>
      <c r="D76" s="105"/>
      <c r="E76" s="105"/>
    </row>
    <row r="77" spans="3:5" s="104" customFormat="1" x14ac:dyDescent="0.2">
      <c r="C77" s="105"/>
      <c r="D77" s="105"/>
      <c r="E77" s="105"/>
    </row>
    <row r="78" spans="3:5" s="104" customFormat="1" x14ac:dyDescent="0.2">
      <c r="C78" s="105"/>
      <c r="D78" s="105"/>
      <c r="E78" s="105"/>
    </row>
    <row r="79" spans="3:5" s="104" customFormat="1" x14ac:dyDescent="0.2">
      <c r="C79" s="105"/>
      <c r="D79" s="105"/>
      <c r="E79" s="105"/>
    </row>
    <row r="80" spans="3:5" s="104" customFormat="1" x14ac:dyDescent="0.2">
      <c r="C80" s="105"/>
      <c r="D80" s="105"/>
      <c r="E80" s="105"/>
    </row>
    <row r="81" spans="3:5" s="104" customFormat="1" x14ac:dyDescent="0.2">
      <c r="C81" s="105"/>
      <c r="D81" s="105"/>
      <c r="E81" s="105"/>
    </row>
    <row r="82" spans="3:5" s="104" customFormat="1" x14ac:dyDescent="0.2">
      <c r="C82" s="105"/>
      <c r="D82" s="105"/>
      <c r="E82" s="105"/>
    </row>
    <row r="83" spans="3:5" s="104" customFormat="1" x14ac:dyDescent="0.2">
      <c r="C83" s="105"/>
      <c r="D83" s="105"/>
      <c r="E83" s="105"/>
    </row>
    <row r="84" spans="3:5" s="104" customFormat="1" x14ac:dyDescent="0.2">
      <c r="C84" s="105"/>
      <c r="D84" s="105"/>
      <c r="E84" s="105"/>
    </row>
    <row r="85" spans="3:5" s="104" customFormat="1" x14ac:dyDescent="0.2">
      <c r="C85" s="105"/>
      <c r="D85" s="105"/>
      <c r="E85" s="105"/>
    </row>
    <row r="86" spans="3:5" s="104" customFormat="1" x14ac:dyDescent="0.2">
      <c r="C86" s="105"/>
      <c r="D86" s="105"/>
      <c r="E86" s="105"/>
    </row>
    <row r="87" spans="3:5" s="104" customFormat="1" x14ac:dyDescent="0.2">
      <c r="C87" s="105"/>
      <c r="D87" s="105"/>
      <c r="E87" s="105"/>
    </row>
    <row r="88" spans="3:5" s="104" customFormat="1" x14ac:dyDescent="0.2">
      <c r="C88" s="105"/>
      <c r="D88" s="105"/>
      <c r="E88" s="105"/>
    </row>
    <row r="89" spans="3:5" s="104" customFormat="1" x14ac:dyDescent="0.2">
      <c r="C89" s="105"/>
      <c r="D89" s="105"/>
      <c r="E89" s="105"/>
    </row>
    <row r="90" spans="3:5" s="104" customFormat="1" x14ac:dyDescent="0.2">
      <c r="C90" s="105"/>
      <c r="D90" s="105"/>
      <c r="E90" s="105"/>
    </row>
    <row r="91" spans="3:5" s="104" customFormat="1" x14ac:dyDescent="0.2">
      <c r="C91" s="105"/>
      <c r="D91" s="105"/>
      <c r="E91" s="105"/>
    </row>
    <row r="92" spans="3:5" s="104" customFormat="1" x14ac:dyDescent="0.2">
      <c r="C92" s="105"/>
      <c r="D92" s="105"/>
      <c r="E92" s="105"/>
    </row>
    <row r="93" spans="3:5" s="104" customFormat="1" x14ac:dyDescent="0.2">
      <c r="C93" s="105"/>
      <c r="D93" s="105"/>
      <c r="E93" s="105"/>
    </row>
    <row r="94" spans="3:5" s="104" customFormat="1" x14ac:dyDescent="0.2">
      <c r="C94" s="105"/>
      <c r="D94" s="105"/>
      <c r="E94" s="105"/>
    </row>
    <row r="95" spans="3:5" s="104" customFormat="1" x14ac:dyDescent="0.2">
      <c r="C95" s="105"/>
      <c r="D95" s="105"/>
      <c r="E95" s="105"/>
    </row>
    <row r="96" spans="3:5" s="104" customFormat="1" x14ac:dyDescent="0.2">
      <c r="C96" s="105"/>
      <c r="D96" s="105"/>
      <c r="E96" s="105"/>
    </row>
    <row r="97" spans="3:5" s="104" customFormat="1" x14ac:dyDescent="0.2">
      <c r="C97" s="105"/>
      <c r="D97" s="105"/>
      <c r="E97" s="105"/>
    </row>
    <row r="98" spans="3:5" s="104" customFormat="1" x14ac:dyDescent="0.2">
      <c r="C98" s="105"/>
      <c r="D98" s="105"/>
      <c r="E98" s="105"/>
    </row>
    <row r="99" spans="3:5" s="104" customFormat="1" x14ac:dyDescent="0.2">
      <c r="C99" s="105"/>
      <c r="D99" s="105"/>
      <c r="E99" s="105"/>
    </row>
    <row r="100" spans="3:5" s="104" customFormat="1" x14ac:dyDescent="0.2">
      <c r="C100" s="105"/>
      <c r="D100" s="105"/>
      <c r="E100" s="105"/>
    </row>
    <row r="101" spans="3:5" s="104" customFormat="1" x14ac:dyDescent="0.2">
      <c r="C101" s="105"/>
      <c r="D101" s="105"/>
      <c r="E101" s="105"/>
    </row>
    <row r="102" spans="3:5" s="104" customFormat="1" x14ac:dyDescent="0.2">
      <c r="C102" s="105"/>
      <c r="D102" s="105"/>
      <c r="E102" s="105"/>
    </row>
    <row r="103" spans="3:5" s="104" customFormat="1" x14ac:dyDescent="0.2">
      <c r="C103" s="105"/>
      <c r="D103" s="105"/>
      <c r="E103" s="105"/>
    </row>
    <row r="104" spans="3:5" s="104" customFormat="1" x14ac:dyDescent="0.2">
      <c r="C104" s="105"/>
      <c r="D104" s="105"/>
      <c r="E104" s="105"/>
    </row>
    <row r="105" spans="3:5" s="104" customFormat="1" x14ac:dyDescent="0.2">
      <c r="C105" s="105"/>
      <c r="D105" s="105"/>
      <c r="E105" s="105"/>
    </row>
    <row r="106" spans="3:5" s="104" customFormat="1" x14ac:dyDescent="0.2">
      <c r="C106" s="105"/>
      <c r="D106" s="105"/>
      <c r="E106" s="105"/>
    </row>
    <row r="107" spans="3:5" s="104" customFormat="1" x14ac:dyDescent="0.2">
      <c r="C107" s="105"/>
      <c r="D107" s="105"/>
      <c r="E107" s="105"/>
    </row>
    <row r="108" spans="3:5" s="104" customFormat="1" x14ac:dyDescent="0.2">
      <c r="C108" s="105"/>
      <c r="D108" s="105"/>
      <c r="E108" s="105"/>
    </row>
    <row r="109" spans="3:5" s="104" customFormat="1" x14ac:dyDescent="0.2">
      <c r="C109" s="105"/>
      <c r="D109" s="105"/>
      <c r="E109" s="105"/>
    </row>
    <row r="110" spans="3:5" s="104" customFormat="1" x14ac:dyDescent="0.2">
      <c r="C110" s="105"/>
      <c r="D110" s="105"/>
      <c r="E110" s="105"/>
    </row>
    <row r="111" spans="3:5" s="104" customFormat="1" x14ac:dyDescent="0.2">
      <c r="C111" s="105"/>
      <c r="D111" s="105"/>
      <c r="E111" s="105"/>
    </row>
    <row r="112" spans="3:5" s="104" customFormat="1" x14ac:dyDescent="0.2">
      <c r="C112" s="105"/>
      <c r="D112" s="105"/>
      <c r="E112" s="105"/>
    </row>
    <row r="113" spans="3:5" s="104" customFormat="1" x14ac:dyDescent="0.2">
      <c r="C113" s="105"/>
      <c r="D113" s="105"/>
      <c r="E113" s="105"/>
    </row>
    <row r="114" spans="3:5" s="104" customFormat="1" x14ac:dyDescent="0.2">
      <c r="C114" s="105"/>
      <c r="D114" s="105"/>
      <c r="E114" s="105"/>
    </row>
    <row r="115" spans="3:5" s="104" customFormat="1" x14ac:dyDescent="0.2">
      <c r="C115" s="105"/>
      <c r="D115" s="105"/>
      <c r="E115" s="105"/>
    </row>
  </sheetData>
  <mergeCells count="3">
    <mergeCell ref="A3:E3"/>
    <mergeCell ref="A6:E6"/>
    <mergeCell ref="A10:E10"/>
  </mergeCells>
  <phoneticPr fontId="21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 de Gestión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4" sqref="E44"/>
    </sheetView>
  </sheetViews>
  <sheetFormatPr baseColWidth="10" defaultRowHeight="12.75" x14ac:dyDescent="0.2"/>
  <sheetData/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d151478</cp:lastModifiedBy>
  <cp:lastPrinted>2021-04-19T06:43:22Z</cp:lastPrinted>
  <dcterms:created xsi:type="dcterms:W3CDTF">2008-01-22T16:19:26Z</dcterms:created>
  <dcterms:modified xsi:type="dcterms:W3CDTF">2021-04-19T08:41:58Z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